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2120" windowHeight="8070" tabRatio="602" firstSheet="1" activeTab="4"/>
  </bookViews>
  <sheets>
    <sheet name="приходи" sheetId="4" r:id="rId1"/>
    <sheet name="разходи" sheetId="3" r:id="rId2"/>
    <sheet name="РАЗПОРЕДИТЕЛИ" sheetId="5" r:id="rId3"/>
    <sheet name="СЕС" sheetId="6" r:id="rId4"/>
    <sheet name="ИП" sheetId="9" r:id="rId5"/>
  </sheets>
  <calcPr calcId="125725" iterate="1" iterateCount="1"/>
</workbook>
</file>

<file path=xl/calcChain.xml><?xml version="1.0" encoding="utf-8"?>
<calcChain xmlns="http://schemas.openxmlformats.org/spreadsheetml/2006/main">
  <c r="R10" i="3"/>
  <c r="R11"/>
  <c r="R12"/>
  <c r="R13"/>
  <c r="R14"/>
  <c r="R15"/>
  <c r="R16"/>
  <c r="R17"/>
  <c r="R18"/>
  <c r="R19"/>
  <c r="R20"/>
  <c r="R21"/>
  <c r="R9"/>
  <c r="Q10"/>
  <c r="Q11"/>
  <c r="Q12"/>
  <c r="Q13"/>
  <c r="Q14"/>
  <c r="Q15"/>
  <c r="Q16"/>
  <c r="Q17"/>
  <c r="Q18"/>
  <c r="Q19"/>
  <c r="Q20"/>
  <c r="Q21"/>
  <c r="Q9"/>
  <c r="D23" i="6"/>
  <c r="D24"/>
  <c r="D25"/>
  <c r="D26"/>
  <c r="D27"/>
  <c r="D28"/>
  <c r="D29"/>
  <c r="D22"/>
  <c r="D12"/>
  <c r="D9"/>
  <c r="D7" s="1"/>
  <c r="G163" i="9"/>
  <c r="D204"/>
  <c r="G201"/>
  <c r="G200" s="1"/>
  <c r="F201"/>
  <c r="E201"/>
  <c r="D201" s="1"/>
  <c r="F200"/>
  <c r="E200"/>
  <c r="D200" s="1"/>
  <c r="D198"/>
  <c r="F197"/>
  <c r="E197"/>
  <c r="G194"/>
  <c r="F194"/>
  <c r="E194"/>
  <c r="D194" s="1"/>
  <c r="D192"/>
  <c r="G191"/>
  <c r="G189" s="1"/>
  <c r="F191"/>
  <c r="F189" s="1"/>
  <c r="E191"/>
  <c r="E189"/>
  <c r="D188"/>
  <c r="D187"/>
  <c r="D186"/>
  <c r="F185"/>
  <c r="E185"/>
  <c r="F184"/>
  <c r="F181" s="1"/>
  <c r="F180" s="1"/>
  <c r="E184"/>
  <c r="D184"/>
  <c r="D183"/>
  <c r="D182"/>
  <c r="E181"/>
  <c r="G177"/>
  <c r="F177"/>
  <c r="E177"/>
  <c r="D177" s="1"/>
  <c r="D175"/>
  <c r="D174"/>
  <c r="D173"/>
  <c r="D172"/>
  <c r="D171"/>
  <c r="D170"/>
  <c r="D169"/>
  <c r="D168"/>
  <c r="G167"/>
  <c r="F167"/>
  <c r="E167"/>
  <c r="D167" s="1"/>
  <c r="D165"/>
  <c r="D164"/>
  <c r="F163"/>
  <c r="F162" s="1"/>
  <c r="E163"/>
  <c r="D163"/>
  <c r="E162"/>
  <c r="D160"/>
  <c r="G159"/>
  <c r="F159"/>
  <c r="E159"/>
  <c r="D150"/>
  <c r="D149"/>
  <c r="D148"/>
  <c r="G147"/>
  <c r="F147"/>
  <c r="E147"/>
  <c r="D147" s="1"/>
  <c r="D145"/>
  <c r="G144"/>
  <c r="F144"/>
  <c r="E144"/>
  <c r="E143"/>
  <c r="D142"/>
  <c r="D141"/>
  <c r="D140"/>
  <c r="D139"/>
  <c r="D138"/>
  <c r="D137"/>
  <c r="D136"/>
  <c r="D135"/>
  <c r="D134"/>
  <c r="D133"/>
  <c r="G132"/>
  <c r="F132"/>
  <c r="E132"/>
  <c r="D130"/>
  <c r="D129"/>
  <c r="D128"/>
  <c r="G127"/>
  <c r="F127"/>
  <c r="F126" s="1"/>
  <c r="E127"/>
  <c r="D127"/>
  <c r="D124"/>
  <c r="D123"/>
  <c r="D122"/>
  <c r="D121"/>
  <c r="D120"/>
  <c r="D119"/>
  <c r="D118"/>
  <c r="D117"/>
  <c r="D116"/>
  <c r="D115"/>
  <c r="D114"/>
  <c r="D113"/>
  <c r="G112"/>
  <c r="F112"/>
  <c r="F90" s="1"/>
  <c r="E112"/>
  <c r="D110"/>
  <c r="D109"/>
  <c r="D108"/>
  <c r="D107"/>
  <c r="D106"/>
  <c r="D105"/>
  <c r="D104"/>
  <c r="D103"/>
  <c r="D102"/>
  <c r="D101"/>
  <c r="D99"/>
  <c r="D98"/>
  <c r="D97"/>
  <c r="D96"/>
  <c r="D95"/>
  <c r="D94"/>
  <c r="D93"/>
  <c r="D92"/>
  <c r="G91"/>
  <c r="F91"/>
  <c r="E91"/>
  <c r="D91" s="1"/>
  <c r="E90"/>
  <c r="G81"/>
  <c r="F81"/>
  <c r="D81" s="1"/>
  <c r="D80"/>
  <c r="D79"/>
  <c r="D78"/>
  <c r="D77"/>
  <c r="D76"/>
  <c r="D75"/>
  <c r="D74"/>
  <c r="G73"/>
  <c r="F73"/>
  <c r="E73"/>
  <c r="D72"/>
  <c r="D71"/>
  <c r="D70"/>
  <c r="D69"/>
  <c r="D68"/>
  <c r="D67"/>
  <c r="D66"/>
  <c r="D65"/>
  <c r="D64"/>
  <c r="D63"/>
  <c r="D62"/>
  <c r="D61"/>
  <c r="D60"/>
  <c r="D59"/>
  <c r="D58"/>
  <c r="G57"/>
  <c r="G56" s="1"/>
  <c r="F57"/>
  <c r="E57"/>
  <c r="E56" s="1"/>
  <c r="D49"/>
  <c r="D48"/>
  <c r="D47"/>
  <c r="D46"/>
  <c r="D45"/>
  <c r="D44"/>
  <c r="D43"/>
  <c r="D42"/>
  <c r="D41"/>
  <c r="D40"/>
  <c r="D39"/>
  <c r="G38"/>
  <c r="G37" s="1"/>
  <c r="F38"/>
  <c r="E38"/>
  <c r="F37"/>
  <c r="E37"/>
  <c r="D34"/>
  <c r="D33"/>
  <c r="G32"/>
  <c r="F32"/>
  <c r="E32"/>
  <c r="D32" s="1"/>
  <c r="D30"/>
  <c r="D29"/>
  <c r="D28"/>
  <c r="D27"/>
  <c r="D26"/>
  <c r="G24"/>
  <c r="F24"/>
  <c r="E24"/>
  <c r="D22"/>
  <c r="D21"/>
  <c r="D20"/>
  <c r="D19"/>
  <c r="D18"/>
  <c r="D17"/>
  <c r="D16"/>
  <c r="D15"/>
  <c r="D14"/>
  <c r="D13"/>
  <c r="D12"/>
  <c r="D11"/>
  <c r="D10"/>
  <c r="G7"/>
  <c r="G6" s="1"/>
  <c r="F7"/>
  <c r="F6" s="1"/>
  <c r="E7"/>
  <c r="E6" s="1"/>
  <c r="AG90" i="5"/>
  <c r="AF90"/>
  <c r="AG83"/>
  <c r="H90"/>
  <c r="I90"/>
  <c r="J90"/>
  <c r="K90"/>
  <c r="L90"/>
  <c r="M90"/>
  <c r="N90"/>
  <c r="O90"/>
  <c r="P90"/>
  <c r="Q90"/>
  <c r="R90"/>
  <c r="S90"/>
  <c r="T90"/>
  <c r="U90"/>
  <c r="V90"/>
  <c r="W90"/>
  <c r="X90"/>
  <c r="Y90"/>
  <c r="Z90"/>
  <c r="AA90"/>
  <c r="AB90"/>
  <c r="AC90"/>
  <c r="AD90"/>
  <c r="AE90"/>
  <c r="AJ96"/>
  <c r="AJ97"/>
  <c r="AJ99"/>
  <c r="AJ100"/>
  <c r="AJ101"/>
  <c r="AJ102"/>
  <c r="AJ103"/>
  <c r="AJ104"/>
  <c r="AJ105"/>
  <c r="AJ106"/>
  <c r="AI96"/>
  <c r="AI97"/>
  <c r="AI98"/>
  <c r="AI99"/>
  <c r="AI100"/>
  <c r="AI101"/>
  <c r="AI102"/>
  <c r="AI103"/>
  <c r="AI104"/>
  <c r="AI105"/>
  <c r="AI106"/>
  <c r="AI107"/>
  <c r="AF107"/>
  <c r="AF98"/>
  <c r="E107"/>
  <c r="D107"/>
  <c r="J10" i="3"/>
  <c r="K10"/>
  <c r="L10"/>
  <c r="M10"/>
  <c r="N10"/>
  <c r="O10"/>
  <c r="I10"/>
  <c r="I21" s="1"/>
  <c r="K21"/>
  <c r="P12"/>
  <c r="L12"/>
  <c r="J831"/>
  <c r="L831" s="1"/>
  <c r="K831"/>
  <c r="M831"/>
  <c r="P831" s="1"/>
  <c r="N831"/>
  <c r="O831"/>
  <c r="I831"/>
  <c r="I813"/>
  <c r="P804"/>
  <c r="L804"/>
  <c r="N813"/>
  <c r="J813"/>
  <c r="J794"/>
  <c r="O813"/>
  <c r="M813"/>
  <c r="K813"/>
  <c r="G813"/>
  <c r="F813"/>
  <c r="E813"/>
  <c r="P812"/>
  <c r="L812"/>
  <c r="H812"/>
  <c r="P811"/>
  <c r="L811"/>
  <c r="H811"/>
  <c r="P810"/>
  <c r="L810"/>
  <c r="H810"/>
  <c r="P809"/>
  <c r="L809"/>
  <c r="H809"/>
  <c r="P808"/>
  <c r="L808"/>
  <c r="H808"/>
  <c r="P806"/>
  <c r="L806"/>
  <c r="H806"/>
  <c r="P805"/>
  <c r="L805"/>
  <c r="H805"/>
  <c r="P803"/>
  <c r="L803"/>
  <c r="H803"/>
  <c r="P802"/>
  <c r="L802"/>
  <c r="H802"/>
  <c r="P801"/>
  <c r="P813" s="1"/>
  <c r="L801"/>
  <c r="H801"/>
  <c r="E97" i="4"/>
  <c r="D94"/>
  <c r="E94"/>
  <c r="C94"/>
  <c r="D74"/>
  <c r="E74"/>
  <c r="C74"/>
  <c r="E20"/>
  <c r="E92"/>
  <c r="D14"/>
  <c r="E14"/>
  <c r="C14"/>
  <c r="E73"/>
  <c r="D73"/>
  <c r="H666" i="3"/>
  <c r="D14" i="6" l="1"/>
  <c r="G90" i="9"/>
  <c r="D90"/>
  <c r="G162"/>
  <c r="D37"/>
  <c r="D38"/>
  <c r="F56"/>
  <c r="D112"/>
  <c r="D144"/>
  <c r="G143"/>
  <c r="F143"/>
  <c r="D143" s="1"/>
  <c r="D181"/>
  <c r="D197"/>
  <c r="D6"/>
  <c r="D56"/>
  <c r="F4"/>
  <c r="D189"/>
  <c r="D7"/>
  <c r="D24"/>
  <c r="D57"/>
  <c r="D73"/>
  <c r="D132"/>
  <c r="G126"/>
  <c r="D159"/>
  <c r="D162"/>
  <c r="E180"/>
  <c r="D180" s="1"/>
  <c r="D185"/>
  <c r="D191"/>
  <c r="E126"/>
  <c r="L813" i="3"/>
  <c r="H813"/>
  <c r="F15"/>
  <c r="G4" i="9" l="1"/>
  <c r="E4"/>
  <c r="D4" s="1"/>
  <c r="D126"/>
  <c r="D10" i="5" l="1"/>
  <c r="F10"/>
  <c r="G10"/>
  <c r="H10"/>
  <c r="I10"/>
  <c r="J10"/>
  <c r="K10"/>
  <c r="L10"/>
  <c r="M10"/>
  <c r="N10"/>
  <c r="O10"/>
  <c r="D16"/>
  <c r="F16"/>
  <c r="G16"/>
  <c r="J16"/>
  <c r="K16"/>
  <c r="L16"/>
  <c r="N16"/>
  <c r="O16"/>
  <c r="D21"/>
  <c r="E21"/>
  <c r="F21"/>
  <c r="G21"/>
  <c r="H21"/>
  <c r="I21"/>
  <c r="J21"/>
  <c r="K21"/>
  <c r="L21"/>
  <c r="M21"/>
  <c r="N21"/>
  <c r="O21"/>
  <c r="D35"/>
  <c r="E35"/>
  <c r="F35"/>
  <c r="G35"/>
  <c r="L35"/>
  <c r="M35"/>
  <c r="N35"/>
  <c r="O35"/>
  <c r="D40"/>
  <c r="E40"/>
  <c r="F40"/>
  <c r="G40"/>
  <c r="H40"/>
  <c r="I40"/>
  <c r="J40"/>
  <c r="K40"/>
  <c r="L40"/>
  <c r="M40"/>
  <c r="N40"/>
  <c r="O40"/>
  <c r="K46"/>
  <c r="O46"/>
  <c r="D48"/>
  <c r="E48"/>
  <c r="F48"/>
  <c r="G48"/>
  <c r="H48"/>
  <c r="I48"/>
  <c r="J48"/>
  <c r="K48"/>
  <c r="L48"/>
  <c r="M48"/>
  <c r="N48"/>
  <c r="O48"/>
  <c r="D52"/>
  <c r="D59" s="1"/>
  <c r="E52"/>
  <c r="E59" s="1"/>
  <c r="G52"/>
  <c r="H52"/>
  <c r="I52"/>
  <c r="J52"/>
  <c r="K52"/>
  <c r="L52"/>
  <c r="M52"/>
  <c r="N52"/>
  <c r="O52"/>
  <c r="F55"/>
  <c r="F52" s="1"/>
  <c r="F59" s="1"/>
  <c r="G59"/>
  <c r="H59"/>
  <c r="I59"/>
  <c r="J59"/>
  <c r="K59"/>
  <c r="L59"/>
  <c r="M59"/>
  <c r="N59"/>
  <c r="O59"/>
  <c r="D61"/>
  <c r="E61"/>
  <c r="F61"/>
  <c r="F71" s="1"/>
  <c r="G61"/>
  <c r="G71" s="1"/>
  <c r="H61"/>
  <c r="H71" s="1"/>
  <c r="I61"/>
  <c r="I71" s="1"/>
  <c r="J61"/>
  <c r="J71" s="1"/>
  <c r="K61"/>
  <c r="K71" s="1"/>
  <c r="L61"/>
  <c r="L71" s="1"/>
  <c r="M61"/>
  <c r="M71" s="1"/>
  <c r="N61"/>
  <c r="O61"/>
  <c r="D66"/>
  <c r="E66"/>
  <c r="N71"/>
  <c r="O71"/>
  <c r="D86"/>
  <c r="E86"/>
  <c r="E90" s="1"/>
  <c r="D90"/>
  <c r="F90"/>
  <c r="G90"/>
  <c r="F107"/>
  <c r="G107"/>
  <c r="H107"/>
  <c r="I107"/>
  <c r="J107"/>
  <c r="K107"/>
  <c r="L107"/>
  <c r="M107"/>
  <c r="N107"/>
  <c r="O107"/>
  <c r="L77" l="1"/>
  <c r="M77"/>
  <c r="K77"/>
  <c r="J77"/>
  <c r="O77"/>
  <c r="N77"/>
  <c r="I77"/>
  <c r="H77"/>
  <c r="F77"/>
  <c r="G77"/>
  <c r="E71"/>
  <c r="E77" s="1"/>
  <c r="D71"/>
  <c r="D77" s="1"/>
  <c r="AG100"/>
  <c r="AG101"/>
  <c r="AG102"/>
  <c r="AG103"/>
  <c r="AG104"/>
  <c r="AG105"/>
  <c r="AG106"/>
  <c r="AG99"/>
  <c r="AF100"/>
  <c r="AF101"/>
  <c r="AF102"/>
  <c r="AF103"/>
  <c r="AF104"/>
  <c r="AF105"/>
  <c r="AF106"/>
  <c r="AF89"/>
  <c r="AF84"/>
  <c r="AF85"/>
  <c r="AG85"/>
  <c r="AG84"/>
  <c r="AG82"/>
  <c r="AF82"/>
  <c r="AG89"/>
  <c r="P86"/>
  <c r="T86"/>
  <c r="P61"/>
  <c r="Q61"/>
  <c r="R61"/>
  <c r="S61"/>
  <c r="T61"/>
  <c r="U61"/>
  <c r="V61"/>
  <c r="W61"/>
  <c r="X61"/>
  <c r="Y61"/>
  <c r="Z61"/>
  <c r="AA61"/>
  <c r="AB61"/>
  <c r="AC61"/>
  <c r="AD61"/>
  <c r="AE61"/>
  <c r="AF34"/>
  <c r="F30" i="6" l="1"/>
  <c r="E30"/>
  <c r="D30"/>
  <c r="M9" i="3"/>
  <c r="F9"/>
  <c r="G9"/>
  <c r="I9"/>
  <c r="J9"/>
  <c r="J21" s="1"/>
  <c r="I219"/>
  <c r="J219"/>
  <c r="K219"/>
  <c r="M219"/>
  <c r="N219"/>
  <c r="O219"/>
  <c r="F51"/>
  <c r="H30"/>
  <c r="AE107" i="5"/>
  <c r="AD107"/>
  <c r="AC107"/>
  <c r="AB107"/>
  <c r="AA107"/>
  <c r="Y107"/>
  <c r="X107"/>
  <c r="W107"/>
  <c r="V107"/>
  <c r="U107"/>
  <c r="T107"/>
  <c r="S107"/>
  <c r="R107"/>
  <c r="Q107"/>
  <c r="P107"/>
  <c r="AF99"/>
  <c r="AG98"/>
  <c r="AG97"/>
  <c r="AF97"/>
  <c r="AG96"/>
  <c r="AF96"/>
  <c r="AG95"/>
  <c r="AF95"/>
  <c r="AG88"/>
  <c r="AF88"/>
  <c r="AG87"/>
  <c r="AG86" s="1"/>
  <c r="AF87"/>
  <c r="AF86" s="1"/>
  <c r="AE71"/>
  <c r="AD71"/>
  <c r="AC71"/>
  <c r="AA71"/>
  <c r="Z71"/>
  <c r="S71"/>
  <c r="R71"/>
  <c r="AG70"/>
  <c r="AF70"/>
  <c r="AG69"/>
  <c r="AF69"/>
  <c r="AG68"/>
  <c r="AF68"/>
  <c r="AG67"/>
  <c r="AF67"/>
  <c r="AG66"/>
  <c r="AF66"/>
  <c r="AG65"/>
  <c r="AF65"/>
  <c r="AG64"/>
  <c r="AF64"/>
  <c r="AG63"/>
  <c r="AF63"/>
  <c r="AG62"/>
  <c r="AF62"/>
  <c r="AB71"/>
  <c r="Y71"/>
  <c r="X71"/>
  <c r="W71"/>
  <c r="V71"/>
  <c r="U71"/>
  <c r="T71"/>
  <c r="Q71"/>
  <c r="P71"/>
  <c r="AG58"/>
  <c r="AF58"/>
  <c r="AG57"/>
  <c r="AF57"/>
  <c r="AG56"/>
  <c r="AF56"/>
  <c r="AG55"/>
  <c r="AF55"/>
  <c r="AG54"/>
  <c r="AF54"/>
  <c r="AG53"/>
  <c r="AF53"/>
  <c r="AG52"/>
  <c r="AG59" s="1"/>
  <c r="AE52"/>
  <c r="AE59" s="1"/>
  <c r="AD52"/>
  <c r="AD59" s="1"/>
  <c r="AC52"/>
  <c r="AC59" s="1"/>
  <c r="AB52"/>
  <c r="AB59" s="1"/>
  <c r="AA52"/>
  <c r="AA59" s="1"/>
  <c r="Z52"/>
  <c r="Z59" s="1"/>
  <c r="Y52"/>
  <c r="Y59" s="1"/>
  <c r="X52"/>
  <c r="X59" s="1"/>
  <c r="W52"/>
  <c r="W59" s="1"/>
  <c r="V52"/>
  <c r="V59" s="1"/>
  <c r="U52"/>
  <c r="U59" s="1"/>
  <c r="T52"/>
  <c r="T59" s="1"/>
  <c r="S52"/>
  <c r="S59" s="1"/>
  <c r="R52"/>
  <c r="R59" s="1"/>
  <c r="Q52"/>
  <c r="Q59" s="1"/>
  <c r="P52"/>
  <c r="P59" s="1"/>
  <c r="AG47"/>
  <c r="AF47"/>
  <c r="AF46"/>
  <c r="AA46"/>
  <c r="W46"/>
  <c r="S46"/>
  <c r="AG45"/>
  <c r="AF45"/>
  <c r="AG44"/>
  <c r="AF44"/>
  <c r="AG43"/>
  <c r="AF43"/>
  <c r="AG42"/>
  <c r="AF42"/>
  <c r="AG41"/>
  <c r="AF41"/>
  <c r="AG40"/>
  <c r="AF40"/>
  <c r="AE40"/>
  <c r="AD40"/>
  <c r="AC40"/>
  <c r="AB40"/>
  <c r="AA40"/>
  <c r="Z40"/>
  <c r="Y40"/>
  <c r="X40"/>
  <c r="W40"/>
  <c r="V40"/>
  <c r="U40"/>
  <c r="T40"/>
  <c r="S40"/>
  <c r="R40"/>
  <c r="Q40"/>
  <c r="P40"/>
  <c r="AG39"/>
  <c r="AF39"/>
  <c r="AG38"/>
  <c r="AF38"/>
  <c r="AG37"/>
  <c r="AF37"/>
  <c r="AG36"/>
  <c r="AF36"/>
  <c r="AE35"/>
  <c r="AD35"/>
  <c r="AC35"/>
  <c r="AB35"/>
  <c r="AA35"/>
  <c r="Z35"/>
  <c r="Y35"/>
  <c r="X35"/>
  <c r="U35"/>
  <c r="T35"/>
  <c r="S35"/>
  <c r="R35"/>
  <c r="Q35"/>
  <c r="P35"/>
  <c r="AG34"/>
  <c r="AG33"/>
  <c r="AF33"/>
  <c r="AG32"/>
  <c r="AF32"/>
  <c r="AG31"/>
  <c r="AF31"/>
  <c r="AG30"/>
  <c r="AF30"/>
  <c r="AG29"/>
  <c r="AF29"/>
  <c r="AF21" s="1"/>
  <c r="AG28"/>
  <c r="AF28"/>
  <c r="AG27"/>
  <c r="AF27"/>
  <c r="AG26"/>
  <c r="AF26"/>
  <c r="AG25"/>
  <c r="AF25"/>
  <c r="AG24"/>
  <c r="AF24"/>
  <c r="AG23"/>
  <c r="AF23"/>
  <c r="AG22"/>
  <c r="AF22"/>
  <c r="AE21"/>
  <c r="AD21"/>
  <c r="AC21"/>
  <c r="AA21"/>
  <c r="Z21"/>
  <c r="Y21"/>
  <c r="X21"/>
  <c r="W21"/>
  <c r="V21"/>
  <c r="U21"/>
  <c r="T21"/>
  <c r="S21"/>
  <c r="R21"/>
  <c r="Q21"/>
  <c r="P21"/>
  <c r="AG20"/>
  <c r="AF20"/>
  <c r="AG19"/>
  <c r="AF19"/>
  <c r="AG18"/>
  <c r="AF18"/>
  <c r="AG17"/>
  <c r="AF17"/>
  <c r="AE16"/>
  <c r="AD16"/>
  <c r="Y16"/>
  <c r="X16"/>
  <c r="W16"/>
  <c r="V16"/>
  <c r="U16"/>
  <c r="T16"/>
  <c r="S16"/>
  <c r="R16"/>
  <c r="AG15"/>
  <c r="AF15"/>
  <c r="AG14"/>
  <c r="AF14"/>
  <c r="AG13"/>
  <c r="AF13"/>
  <c r="AG12"/>
  <c r="AF12"/>
  <c r="AG11"/>
  <c r="AF11"/>
  <c r="AF10"/>
  <c r="AE10"/>
  <c r="AE48" s="1"/>
  <c r="AE77" s="1"/>
  <c r="AD10"/>
  <c r="AD48" s="1"/>
  <c r="AC10"/>
  <c r="AC48" s="1"/>
  <c r="AC77" s="1"/>
  <c r="AB10"/>
  <c r="AB48" s="1"/>
  <c r="AB77" s="1"/>
  <c r="AA10"/>
  <c r="AA48" s="1"/>
  <c r="Z10"/>
  <c r="Z48" s="1"/>
  <c r="Y10"/>
  <c r="X10"/>
  <c r="W10"/>
  <c r="W48" s="1"/>
  <c r="V10"/>
  <c r="V48" s="1"/>
  <c r="V77" s="1"/>
  <c r="U10"/>
  <c r="U48" s="1"/>
  <c r="T10"/>
  <c r="T48" s="1"/>
  <c r="S10"/>
  <c r="S48" s="1"/>
  <c r="R10"/>
  <c r="R48" s="1"/>
  <c r="Q10"/>
  <c r="Q48" s="1"/>
  <c r="P10"/>
  <c r="P48" s="1"/>
  <c r="P77" s="1"/>
  <c r="AG9"/>
  <c r="AF9"/>
  <c r="AG8"/>
  <c r="AF8"/>
  <c r="E64" i="4"/>
  <c r="E10"/>
  <c r="C82"/>
  <c r="C79"/>
  <c r="C66"/>
  <c r="C64"/>
  <c r="C60"/>
  <c r="C57"/>
  <c r="C46"/>
  <c r="C40"/>
  <c r="C73" s="1"/>
  <c r="C33"/>
  <c r="C39" s="1"/>
  <c r="C20"/>
  <c r="C17"/>
  <c r="C10"/>
  <c r="D97"/>
  <c r="C97"/>
  <c r="D66"/>
  <c r="D64"/>
  <c r="D60"/>
  <c r="D57"/>
  <c r="D46"/>
  <c r="D40"/>
  <c r="D33"/>
  <c r="D20"/>
  <c r="D92" s="1"/>
  <c r="D10"/>
  <c r="C92"/>
  <c r="AG108" i="5" l="1"/>
  <c r="AJ98" s="1"/>
  <c r="Y48"/>
  <c r="Y77" s="1"/>
  <c r="X48"/>
  <c r="AG21"/>
  <c r="AG10"/>
  <c r="C96" i="4"/>
  <c r="AF61" i="5"/>
  <c r="AF71" s="1"/>
  <c r="AG61"/>
  <c r="AG71" s="1"/>
  <c r="AG35"/>
  <c r="AF35"/>
  <c r="AD77"/>
  <c r="AA77"/>
  <c r="Z77"/>
  <c r="X77"/>
  <c r="W77"/>
  <c r="U77"/>
  <c r="T77"/>
  <c r="S77"/>
  <c r="R77"/>
  <c r="Q77"/>
  <c r="AG16"/>
  <c r="AF16"/>
  <c r="AG107"/>
  <c r="E96" i="4"/>
  <c r="AF52" i="5"/>
  <c r="AF59" s="1"/>
  <c r="E39" i="4"/>
  <c r="AG46" i="5"/>
  <c r="AI95"/>
  <c r="D96" i="4"/>
  <c r="D39"/>
  <c r="AF48" i="5" l="1"/>
  <c r="AG48"/>
  <c r="AG77" s="1"/>
  <c r="AF77"/>
  <c r="AJ95"/>
  <c r="O829" i="3"/>
  <c r="N829"/>
  <c r="M829"/>
  <c r="P828"/>
  <c r="P827"/>
  <c r="P826"/>
  <c r="P825"/>
  <c r="P824"/>
  <c r="P822"/>
  <c r="P821"/>
  <c r="P820"/>
  <c r="P819"/>
  <c r="P818"/>
  <c r="O794"/>
  <c r="N794"/>
  <c r="M794"/>
  <c r="P793"/>
  <c r="P792"/>
  <c r="P791"/>
  <c r="P790"/>
  <c r="P789"/>
  <c r="P787"/>
  <c r="P786"/>
  <c r="P785"/>
  <c r="P784"/>
  <c r="P783"/>
  <c r="O779"/>
  <c r="N779"/>
  <c r="M779"/>
  <c r="P778"/>
  <c r="P777"/>
  <c r="P776"/>
  <c r="P775"/>
  <c r="P774"/>
  <c r="P772"/>
  <c r="P771"/>
  <c r="P770"/>
  <c r="P769"/>
  <c r="P768"/>
  <c r="O764"/>
  <c r="N764"/>
  <c r="M764"/>
  <c r="P763"/>
  <c r="P762"/>
  <c r="P761"/>
  <c r="P760"/>
  <c r="P759"/>
  <c r="P757"/>
  <c r="P756"/>
  <c r="P755"/>
  <c r="P754"/>
  <c r="P753"/>
  <c r="O749"/>
  <c r="N749"/>
  <c r="M749"/>
  <c r="P748"/>
  <c r="P747"/>
  <c r="P746"/>
  <c r="P745"/>
  <c r="P744"/>
  <c r="P742"/>
  <c r="P741"/>
  <c r="P740"/>
  <c r="P739"/>
  <c r="P738"/>
  <c r="O734"/>
  <c r="N734"/>
  <c r="M734"/>
  <c r="P733"/>
  <c r="P732"/>
  <c r="P731"/>
  <c r="P730"/>
  <c r="P729"/>
  <c r="P727"/>
  <c r="P726"/>
  <c r="P725"/>
  <c r="P724"/>
  <c r="P723"/>
  <c r="O719"/>
  <c r="O796" s="1"/>
  <c r="N719"/>
  <c r="M719"/>
  <c r="M796" s="1"/>
  <c r="P718"/>
  <c r="P717"/>
  <c r="P716"/>
  <c r="P715"/>
  <c r="P714"/>
  <c r="P712"/>
  <c r="P711"/>
  <c r="P710"/>
  <c r="P709"/>
  <c r="P708"/>
  <c r="O702"/>
  <c r="N702"/>
  <c r="M702"/>
  <c r="P701"/>
  <c r="P700"/>
  <c r="P699"/>
  <c r="P698"/>
  <c r="P697"/>
  <c r="P695"/>
  <c r="P694"/>
  <c r="P693"/>
  <c r="P692"/>
  <c r="P691"/>
  <c r="O687"/>
  <c r="N687"/>
  <c r="M687"/>
  <c r="P686"/>
  <c r="P685"/>
  <c r="P684"/>
  <c r="P683"/>
  <c r="P682"/>
  <c r="P680"/>
  <c r="P679"/>
  <c r="P678"/>
  <c r="P677"/>
  <c r="P676"/>
  <c r="O672"/>
  <c r="N672"/>
  <c r="M672"/>
  <c r="P671"/>
  <c r="P670"/>
  <c r="P669"/>
  <c r="P668"/>
  <c r="P667"/>
  <c r="P665"/>
  <c r="P664"/>
  <c r="P663"/>
  <c r="P662"/>
  <c r="P661"/>
  <c r="O657"/>
  <c r="N657"/>
  <c r="M657"/>
  <c r="P656"/>
  <c r="P655"/>
  <c r="P654"/>
  <c r="P653"/>
  <c r="P652"/>
  <c r="P650"/>
  <c r="P649"/>
  <c r="P648"/>
  <c r="P647"/>
  <c r="P10" s="1"/>
  <c r="P646"/>
  <c r="O643"/>
  <c r="N643"/>
  <c r="M643"/>
  <c r="P642"/>
  <c r="P641"/>
  <c r="P640"/>
  <c r="P639"/>
  <c r="P638"/>
  <c r="P636"/>
  <c r="P635"/>
  <c r="P634"/>
  <c r="P633"/>
  <c r="P632"/>
  <c r="O627"/>
  <c r="N627"/>
  <c r="M627"/>
  <c r="P626"/>
  <c r="P625"/>
  <c r="P624"/>
  <c r="P623"/>
  <c r="P622"/>
  <c r="P620"/>
  <c r="P619"/>
  <c r="P618"/>
  <c r="P617"/>
  <c r="P616"/>
  <c r="P627" s="1"/>
  <c r="O612"/>
  <c r="N612"/>
  <c r="M612"/>
  <c r="P611"/>
  <c r="P610"/>
  <c r="P609"/>
  <c r="P608"/>
  <c r="P607"/>
  <c r="P605"/>
  <c r="P604"/>
  <c r="P603"/>
  <c r="P602"/>
  <c r="P601"/>
  <c r="O597"/>
  <c r="N597"/>
  <c r="M597"/>
  <c r="P596"/>
  <c r="P595"/>
  <c r="P594"/>
  <c r="P593"/>
  <c r="P592"/>
  <c r="P590"/>
  <c r="P589"/>
  <c r="P588"/>
  <c r="P587"/>
  <c r="P586"/>
  <c r="O582"/>
  <c r="N582"/>
  <c r="M582"/>
  <c r="P581"/>
  <c r="P580"/>
  <c r="P579"/>
  <c r="P578"/>
  <c r="P577"/>
  <c r="P575"/>
  <c r="P574"/>
  <c r="P573"/>
  <c r="P572"/>
  <c r="P571"/>
  <c r="O567"/>
  <c r="O704" s="1"/>
  <c r="N567"/>
  <c r="M567"/>
  <c r="P566"/>
  <c r="P565"/>
  <c r="P564"/>
  <c r="P563"/>
  <c r="P562"/>
  <c r="P560"/>
  <c r="P559"/>
  <c r="P558"/>
  <c r="P557"/>
  <c r="P556"/>
  <c r="O550"/>
  <c r="N550"/>
  <c r="M550"/>
  <c r="P549"/>
  <c r="P548"/>
  <c r="P547"/>
  <c r="P546"/>
  <c r="P545"/>
  <c r="P543"/>
  <c r="P542"/>
  <c r="P541"/>
  <c r="P540"/>
  <c r="P539"/>
  <c r="O535"/>
  <c r="N535"/>
  <c r="M535"/>
  <c r="P534"/>
  <c r="P533"/>
  <c r="P532"/>
  <c r="P531"/>
  <c r="P530"/>
  <c r="P528"/>
  <c r="P527"/>
  <c r="P526"/>
  <c r="P525"/>
  <c r="P524"/>
  <c r="P535" s="1"/>
  <c r="O521"/>
  <c r="N521"/>
  <c r="M521"/>
  <c r="P520"/>
  <c r="P519"/>
  <c r="P518"/>
  <c r="P517"/>
  <c r="P516"/>
  <c r="P514"/>
  <c r="P513"/>
  <c r="P512"/>
  <c r="P511"/>
  <c r="P510"/>
  <c r="O507"/>
  <c r="N507"/>
  <c r="M507"/>
  <c r="P506"/>
  <c r="P505"/>
  <c r="P504"/>
  <c r="P503"/>
  <c r="P502"/>
  <c r="P500"/>
  <c r="P499"/>
  <c r="P498"/>
  <c r="P497"/>
  <c r="P496"/>
  <c r="O492"/>
  <c r="N492"/>
  <c r="M492"/>
  <c r="P491"/>
  <c r="P490"/>
  <c r="P489"/>
  <c r="P488"/>
  <c r="P487"/>
  <c r="P485"/>
  <c r="P484"/>
  <c r="P483"/>
  <c r="P482"/>
  <c r="P481"/>
  <c r="O477"/>
  <c r="N477"/>
  <c r="M477"/>
  <c r="P476"/>
  <c r="P475"/>
  <c r="P474"/>
  <c r="P473"/>
  <c r="P472"/>
  <c r="P470"/>
  <c r="P469"/>
  <c r="P468"/>
  <c r="P467"/>
  <c r="P466"/>
  <c r="O462"/>
  <c r="N462"/>
  <c r="M462"/>
  <c r="P461"/>
  <c r="P460"/>
  <c r="P459"/>
  <c r="P458"/>
  <c r="P457"/>
  <c r="P455"/>
  <c r="P454"/>
  <c r="P453"/>
  <c r="P452"/>
  <c r="P451"/>
  <c r="O447"/>
  <c r="O552" s="1"/>
  <c r="N447"/>
  <c r="M447"/>
  <c r="M552" s="1"/>
  <c r="P446"/>
  <c r="P445"/>
  <c r="P444"/>
  <c r="P443"/>
  <c r="P442"/>
  <c r="P440"/>
  <c r="P439"/>
  <c r="P438"/>
  <c r="P437"/>
  <c r="P436"/>
  <c r="O431"/>
  <c r="N431"/>
  <c r="M431"/>
  <c r="P430"/>
  <c r="P429"/>
  <c r="P428"/>
  <c r="P427"/>
  <c r="P426"/>
  <c r="P424"/>
  <c r="P423"/>
  <c r="P422"/>
  <c r="P421"/>
  <c r="P420"/>
  <c r="O416"/>
  <c r="N416"/>
  <c r="M416"/>
  <c r="P415"/>
  <c r="P414"/>
  <c r="P413"/>
  <c r="P412"/>
  <c r="P411"/>
  <c r="P409"/>
  <c r="P408"/>
  <c r="P407"/>
  <c r="P406"/>
  <c r="P405"/>
  <c r="P416" s="1"/>
  <c r="O401"/>
  <c r="N401"/>
  <c r="M401"/>
  <c r="P400"/>
  <c r="P399"/>
  <c r="P398"/>
  <c r="P397"/>
  <c r="P396"/>
  <c r="P394"/>
  <c r="P393"/>
  <c r="P392"/>
  <c r="P391"/>
  <c r="P390"/>
  <c r="O386"/>
  <c r="N386"/>
  <c r="M386"/>
  <c r="P385"/>
  <c r="P384"/>
  <c r="P383"/>
  <c r="P382"/>
  <c r="P381"/>
  <c r="P379"/>
  <c r="P378"/>
  <c r="P377"/>
  <c r="P376"/>
  <c r="P375"/>
  <c r="P386" s="1"/>
  <c r="O371"/>
  <c r="N371"/>
  <c r="M371"/>
  <c r="P370"/>
  <c r="P369"/>
  <c r="P368"/>
  <c r="P367"/>
  <c r="P366"/>
  <c r="P364"/>
  <c r="P363"/>
  <c r="P362"/>
  <c r="P361"/>
  <c r="P360"/>
  <c r="O356"/>
  <c r="N356"/>
  <c r="M356"/>
  <c r="P355"/>
  <c r="P354"/>
  <c r="P353"/>
  <c r="P352"/>
  <c r="P351"/>
  <c r="P349"/>
  <c r="P348"/>
  <c r="P347"/>
  <c r="P346"/>
  <c r="P345"/>
  <c r="P356" s="1"/>
  <c r="O341"/>
  <c r="N341"/>
  <c r="M341"/>
  <c r="P340"/>
  <c r="P339"/>
  <c r="P338"/>
  <c r="P337"/>
  <c r="P336"/>
  <c r="P334"/>
  <c r="P333"/>
  <c r="P332"/>
  <c r="P331"/>
  <c r="P330"/>
  <c r="O326"/>
  <c r="N326"/>
  <c r="M326"/>
  <c r="P325"/>
  <c r="P324"/>
  <c r="P323"/>
  <c r="P322"/>
  <c r="P321"/>
  <c r="P319"/>
  <c r="P318"/>
  <c r="P317"/>
  <c r="P316"/>
  <c r="P315"/>
  <c r="O311"/>
  <c r="N311"/>
  <c r="M311"/>
  <c r="P310"/>
  <c r="P309"/>
  <c r="P308"/>
  <c r="P307"/>
  <c r="P306"/>
  <c r="P304"/>
  <c r="P303"/>
  <c r="P302"/>
  <c r="P301"/>
  <c r="P300"/>
  <c r="O295"/>
  <c r="N295"/>
  <c r="M295"/>
  <c r="P294"/>
  <c r="P293"/>
  <c r="P292"/>
  <c r="P291"/>
  <c r="P290"/>
  <c r="P288"/>
  <c r="P287"/>
  <c r="P286"/>
  <c r="P285"/>
  <c r="P284"/>
  <c r="O280"/>
  <c r="N280"/>
  <c r="M280"/>
  <c r="P279"/>
  <c r="P278"/>
  <c r="P277"/>
  <c r="P276"/>
  <c r="P275"/>
  <c r="P273"/>
  <c r="P272"/>
  <c r="P271"/>
  <c r="P270"/>
  <c r="P269"/>
  <c r="O264"/>
  <c r="N264"/>
  <c r="M264"/>
  <c r="P263"/>
  <c r="P262"/>
  <c r="P261"/>
  <c r="P260"/>
  <c r="P259"/>
  <c r="P257"/>
  <c r="P256"/>
  <c r="P255"/>
  <c r="P254"/>
  <c r="P253"/>
  <c r="O249"/>
  <c r="N249"/>
  <c r="M249"/>
  <c r="P248"/>
  <c r="P247"/>
  <c r="P246"/>
  <c r="P245"/>
  <c r="P244"/>
  <c r="P242"/>
  <c r="P241"/>
  <c r="P240"/>
  <c r="P239"/>
  <c r="P238"/>
  <c r="O234"/>
  <c r="N234"/>
  <c r="M234"/>
  <c r="P233"/>
  <c r="P232"/>
  <c r="P231"/>
  <c r="P230"/>
  <c r="P229"/>
  <c r="P227"/>
  <c r="P226"/>
  <c r="P225"/>
  <c r="P224"/>
  <c r="P223"/>
  <c r="P218"/>
  <c r="P217"/>
  <c r="P216"/>
  <c r="P215"/>
  <c r="P214"/>
  <c r="P212"/>
  <c r="P211"/>
  <c r="P210"/>
  <c r="P209"/>
  <c r="P208"/>
  <c r="O204"/>
  <c r="N204"/>
  <c r="M204"/>
  <c r="P203"/>
  <c r="P202"/>
  <c r="P201"/>
  <c r="P200"/>
  <c r="P198"/>
  <c r="P197"/>
  <c r="P196"/>
  <c r="P195"/>
  <c r="P194"/>
  <c r="P193"/>
  <c r="P204" s="1"/>
  <c r="O189"/>
  <c r="N189"/>
  <c r="M189"/>
  <c r="P188"/>
  <c r="P187"/>
  <c r="P186"/>
  <c r="P185"/>
  <c r="P184"/>
  <c r="P182"/>
  <c r="P181"/>
  <c r="P180"/>
  <c r="P179"/>
  <c r="P178"/>
  <c r="P189" s="1"/>
  <c r="O174"/>
  <c r="N174"/>
  <c r="M174"/>
  <c r="P173"/>
  <c r="P172"/>
  <c r="P171"/>
  <c r="P170"/>
  <c r="P169"/>
  <c r="P167"/>
  <c r="P166"/>
  <c r="P165"/>
  <c r="P164"/>
  <c r="P163"/>
  <c r="O159"/>
  <c r="N159"/>
  <c r="M159"/>
  <c r="P158"/>
  <c r="P157"/>
  <c r="P156"/>
  <c r="P155"/>
  <c r="P154"/>
  <c r="P152"/>
  <c r="P150"/>
  <c r="P149"/>
  <c r="P148"/>
  <c r="O143"/>
  <c r="N143"/>
  <c r="M143"/>
  <c r="P142"/>
  <c r="P141"/>
  <c r="P140"/>
  <c r="P139"/>
  <c r="P138"/>
  <c r="P136"/>
  <c r="P135"/>
  <c r="P134"/>
  <c r="P133"/>
  <c r="P132"/>
  <c r="P143" s="1"/>
  <c r="O128"/>
  <c r="N128"/>
  <c r="M128"/>
  <c r="P127"/>
  <c r="P126"/>
  <c r="P125"/>
  <c r="P124"/>
  <c r="P123"/>
  <c r="P121"/>
  <c r="P120"/>
  <c r="P119"/>
  <c r="P118"/>
  <c r="P117"/>
  <c r="O113"/>
  <c r="N113"/>
  <c r="M113"/>
  <c r="P112"/>
  <c r="P111"/>
  <c r="P110"/>
  <c r="P109"/>
  <c r="P108"/>
  <c r="P106"/>
  <c r="P105"/>
  <c r="P104"/>
  <c r="P103"/>
  <c r="P102"/>
  <c r="O98"/>
  <c r="N98"/>
  <c r="M98"/>
  <c r="P97"/>
  <c r="P96"/>
  <c r="P95"/>
  <c r="P94"/>
  <c r="P93"/>
  <c r="P91"/>
  <c r="P90"/>
  <c r="P89"/>
  <c r="P88"/>
  <c r="P87"/>
  <c r="P98" s="1"/>
  <c r="O83"/>
  <c r="O144" s="1"/>
  <c r="N83"/>
  <c r="N144" s="1"/>
  <c r="M83"/>
  <c r="P82"/>
  <c r="P81"/>
  <c r="P80"/>
  <c r="P79"/>
  <c r="P78"/>
  <c r="P76"/>
  <c r="P75"/>
  <c r="P74"/>
  <c r="P73"/>
  <c r="P72"/>
  <c r="P71"/>
  <c r="O66"/>
  <c r="N66"/>
  <c r="M66"/>
  <c r="P65"/>
  <c r="P64"/>
  <c r="P63"/>
  <c r="P62"/>
  <c r="P61"/>
  <c r="P59"/>
  <c r="P58"/>
  <c r="P57"/>
  <c r="P56"/>
  <c r="P55"/>
  <c r="P54"/>
  <c r="O51"/>
  <c r="N51"/>
  <c r="M51"/>
  <c r="P50"/>
  <c r="P49"/>
  <c r="P48"/>
  <c r="P47"/>
  <c r="P46"/>
  <c r="P44"/>
  <c r="P43"/>
  <c r="P42"/>
  <c r="P41"/>
  <c r="P40"/>
  <c r="O36"/>
  <c r="N36"/>
  <c r="M36"/>
  <c r="P35"/>
  <c r="P34"/>
  <c r="P33"/>
  <c r="P32"/>
  <c r="P31"/>
  <c r="P29"/>
  <c r="P28"/>
  <c r="P27"/>
  <c r="P26"/>
  <c r="P25"/>
  <c r="O20"/>
  <c r="N20"/>
  <c r="P20" s="1"/>
  <c r="O19"/>
  <c r="N19"/>
  <c r="M19"/>
  <c r="O18"/>
  <c r="N18"/>
  <c r="M18"/>
  <c r="O17"/>
  <c r="N17"/>
  <c r="M17"/>
  <c r="O16"/>
  <c r="N16"/>
  <c r="M16"/>
  <c r="O15"/>
  <c r="N15"/>
  <c r="M15"/>
  <c r="O14"/>
  <c r="N14"/>
  <c r="M14"/>
  <c r="O13"/>
  <c r="N13"/>
  <c r="M13"/>
  <c r="O11"/>
  <c r="N11"/>
  <c r="M11"/>
  <c r="O9"/>
  <c r="O21" s="1"/>
  <c r="N9"/>
  <c r="N21" s="1"/>
  <c r="H54"/>
  <c r="L54"/>
  <c r="H71"/>
  <c r="L71"/>
  <c r="H360"/>
  <c r="E9"/>
  <c r="H9" s="1"/>
  <c r="F672"/>
  <c r="J11"/>
  <c r="J13"/>
  <c r="J14"/>
  <c r="J15"/>
  <c r="J16"/>
  <c r="J17"/>
  <c r="J18"/>
  <c r="J19"/>
  <c r="J20"/>
  <c r="F10"/>
  <c r="F11"/>
  <c r="F13"/>
  <c r="F14"/>
  <c r="F16"/>
  <c r="F17"/>
  <c r="F18"/>
  <c r="F19"/>
  <c r="F20"/>
  <c r="I535"/>
  <c r="I550"/>
  <c r="K535"/>
  <c r="J535"/>
  <c r="G535"/>
  <c r="F535"/>
  <c r="E535"/>
  <c r="L534"/>
  <c r="H534"/>
  <c r="L533"/>
  <c r="H533"/>
  <c r="L532"/>
  <c r="H532"/>
  <c r="L531"/>
  <c r="H531"/>
  <c r="L530"/>
  <c r="H530"/>
  <c r="L528"/>
  <c r="H528"/>
  <c r="L527"/>
  <c r="H527"/>
  <c r="L526"/>
  <c r="H526"/>
  <c r="L525"/>
  <c r="H525"/>
  <c r="L524"/>
  <c r="L535" s="1"/>
  <c r="H524"/>
  <c r="H535" s="1"/>
  <c r="F159"/>
  <c r="K829"/>
  <c r="J829"/>
  <c r="I829"/>
  <c r="L828"/>
  <c r="L827"/>
  <c r="L826"/>
  <c r="L825"/>
  <c r="L824"/>
  <c r="L822"/>
  <c r="L821"/>
  <c r="L820"/>
  <c r="L819"/>
  <c r="L818"/>
  <c r="K794"/>
  <c r="I794"/>
  <c r="L793"/>
  <c r="L792"/>
  <c r="L791"/>
  <c r="L790"/>
  <c r="L789"/>
  <c r="L787"/>
  <c r="L786"/>
  <c r="L785"/>
  <c r="L784"/>
  <c r="L783"/>
  <c r="K779"/>
  <c r="J779"/>
  <c r="I779"/>
  <c r="L778"/>
  <c r="L777"/>
  <c r="L776"/>
  <c r="L775"/>
  <c r="L774"/>
  <c r="L772"/>
  <c r="L771"/>
  <c r="L770"/>
  <c r="L769"/>
  <c r="L768"/>
  <c r="K764"/>
  <c r="J764"/>
  <c r="I764"/>
  <c r="L763"/>
  <c r="L762"/>
  <c r="L761"/>
  <c r="L760"/>
  <c r="L759"/>
  <c r="L757"/>
  <c r="L756"/>
  <c r="L755"/>
  <c r="L754"/>
  <c r="L753"/>
  <c r="L764" s="1"/>
  <c r="K749"/>
  <c r="J749"/>
  <c r="I749"/>
  <c r="L748"/>
  <c r="L747"/>
  <c r="L746"/>
  <c r="L745"/>
  <c r="L744"/>
  <c r="L742"/>
  <c r="L741"/>
  <c r="L740"/>
  <c r="L739"/>
  <c r="L738"/>
  <c r="K734"/>
  <c r="J734"/>
  <c r="I734"/>
  <c r="L733"/>
  <c r="L732"/>
  <c r="L731"/>
  <c r="L730"/>
  <c r="L729"/>
  <c r="L727"/>
  <c r="L726"/>
  <c r="L725"/>
  <c r="L724"/>
  <c r="L723"/>
  <c r="L734" s="1"/>
  <c r="K719"/>
  <c r="J719"/>
  <c r="J796" s="1"/>
  <c r="I719"/>
  <c r="L718"/>
  <c r="L717"/>
  <c r="L716"/>
  <c r="L715"/>
  <c r="L714"/>
  <c r="L712"/>
  <c r="L711"/>
  <c r="L710"/>
  <c r="L709"/>
  <c r="L708"/>
  <c r="K702"/>
  <c r="J702"/>
  <c r="I702"/>
  <c r="L701"/>
  <c r="L700"/>
  <c r="L699"/>
  <c r="L698"/>
  <c r="L697"/>
  <c r="L695"/>
  <c r="L694"/>
  <c r="L693"/>
  <c r="L692"/>
  <c r="L691"/>
  <c r="L702" s="1"/>
  <c r="K687"/>
  <c r="J687"/>
  <c r="I687"/>
  <c r="L686"/>
  <c r="L685"/>
  <c r="L684"/>
  <c r="L683"/>
  <c r="L682"/>
  <c r="L680"/>
  <c r="L679"/>
  <c r="L678"/>
  <c r="L677"/>
  <c r="L676"/>
  <c r="K672"/>
  <c r="J672"/>
  <c r="I672"/>
  <c r="L671"/>
  <c r="L670"/>
  <c r="L669"/>
  <c r="L668"/>
  <c r="L667"/>
  <c r="L665"/>
  <c r="L664"/>
  <c r="L663"/>
  <c r="L662"/>
  <c r="L661"/>
  <c r="L672" s="1"/>
  <c r="K657"/>
  <c r="J657"/>
  <c r="I657"/>
  <c r="L656"/>
  <c r="L655"/>
  <c r="L654"/>
  <c r="L653"/>
  <c r="L652"/>
  <c r="L650"/>
  <c r="L649"/>
  <c r="L648"/>
  <c r="L647"/>
  <c r="L646"/>
  <c r="K643"/>
  <c r="J643"/>
  <c r="I643"/>
  <c r="L642"/>
  <c r="L641"/>
  <c r="L640"/>
  <c r="L639"/>
  <c r="L638"/>
  <c r="L636"/>
  <c r="L635"/>
  <c r="L634"/>
  <c r="L633"/>
  <c r="L632"/>
  <c r="L643" s="1"/>
  <c r="K627"/>
  <c r="J627"/>
  <c r="I627"/>
  <c r="L626"/>
  <c r="L625"/>
  <c r="L624"/>
  <c r="L623"/>
  <c r="L622"/>
  <c r="L620"/>
  <c r="L619"/>
  <c r="L618"/>
  <c r="L617"/>
  <c r="L616"/>
  <c r="K612"/>
  <c r="J612"/>
  <c r="I612"/>
  <c r="L611"/>
  <c r="L610"/>
  <c r="L609"/>
  <c r="L608"/>
  <c r="L607"/>
  <c r="L605"/>
  <c r="L604"/>
  <c r="L603"/>
  <c r="L602"/>
  <c r="L601"/>
  <c r="L612" s="1"/>
  <c r="K597"/>
  <c r="J597"/>
  <c r="I597"/>
  <c r="L596"/>
  <c r="L595"/>
  <c r="L594"/>
  <c r="L593"/>
  <c r="L592"/>
  <c r="L590"/>
  <c r="L589"/>
  <c r="L588"/>
  <c r="L587"/>
  <c r="L586"/>
  <c r="K582"/>
  <c r="J582"/>
  <c r="I582"/>
  <c r="L581"/>
  <c r="L580"/>
  <c r="L579"/>
  <c r="L578"/>
  <c r="L577"/>
  <c r="L575"/>
  <c r="L574"/>
  <c r="L573"/>
  <c r="L572"/>
  <c r="L571"/>
  <c r="L582" s="1"/>
  <c r="K567"/>
  <c r="J567"/>
  <c r="I567"/>
  <c r="L566"/>
  <c r="L565"/>
  <c r="L564"/>
  <c r="L563"/>
  <c r="L562"/>
  <c r="L560"/>
  <c r="L559"/>
  <c r="L558"/>
  <c r="L557"/>
  <c r="L556"/>
  <c r="K550"/>
  <c r="J550"/>
  <c r="L549"/>
  <c r="L548"/>
  <c r="L547"/>
  <c r="L546"/>
  <c r="L545"/>
  <c r="L543"/>
  <c r="L542"/>
  <c r="L541"/>
  <c r="L540"/>
  <c r="L539"/>
  <c r="K521"/>
  <c r="J521"/>
  <c r="I521"/>
  <c r="L520"/>
  <c r="L519"/>
  <c r="L518"/>
  <c r="L517"/>
  <c r="L516"/>
  <c r="L514"/>
  <c r="L513"/>
  <c r="L512"/>
  <c r="L511"/>
  <c r="L510"/>
  <c r="L521" s="1"/>
  <c r="K507"/>
  <c r="J507"/>
  <c r="I507"/>
  <c r="L506"/>
  <c r="L505"/>
  <c r="L504"/>
  <c r="L503"/>
  <c r="L502"/>
  <c r="L500"/>
  <c r="L499"/>
  <c r="L498"/>
  <c r="L497"/>
  <c r="L496"/>
  <c r="K492"/>
  <c r="J492"/>
  <c r="I492"/>
  <c r="L491"/>
  <c r="L490"/>
  <c r="L489"/>
  <c r="L488"/>
  <c r="L487"/>
  <c r="L485"/>
  <c r="L484"/>
  <c r="L483"/>
  <c r="L482"/>
  <c r="L481"/>
  <c r="L492" s="1"/>
  <c r="K477"/>
  <c r="J477"/>
  <c r="I477"/>
  <c r="L476"/>
  <c r="L475"/>
  <c r="L474"/>
  <c r="L473"/>
  <c r="L472"/>
  <c r="L470"/>
  <c r="L469"/>
  <c r="L468"/>
  <c r="L467"/>
  <c r="L466"/>
  <c r="K462"/>
  <c r="J462"/>
  <c r="I462"/>
  <c r="L461"/>
  <c r="L460"/>
  <c r="L459"/>
  <c r="L458"/>
  <c r="L457"/>
  <c r="L455"/>
  <c r="L454"/>
  <c r="L453"/>
  <c r="L452"/>
  <c r="L451"/>
  <c r="L462" s="1"/>
  <c r="K447"/>
  <c r="J447"/>
  <c r="I447"/>
  <c r="L446"/>
  <c r="L445"/>
  <c r="L444"/>
  <c r="L443"/>
  <c r="L442"/>
  <c r="L440"/>
  <c r="L439"/>
  <c r="L438"/>
  <c r="L437"/>
  <c r="L436"/>
  <c r="K431"/>
  <c r="J431"/>
  <c r="I431"/>
  <c r="L430"/>
  <c r="L429"/>
  <c r="L428"/>
  <c r="L427"/>
  <c r="L426"/>
  <c r="L424"/>
  <c r="L423"/>
  <c r="L422"/>
  <c r="L421"/>
  <c r="L420"/>
  <c r="K416"/>
  <c r="J416"/>
  <c r="I416"/>
  <c r="L415"/>
  <c r="L414"/>
  <c r="L413"/>
  <c r="L412"/>
  <c r="L411"/>
  <c r="L409"/>
  <c r="L408"/>
  <c r="L407"/>
  <c r="L406"/>
  <c r="L405"/>
  <c r="K401"/>
  <c r="J401"/>
  <c r="I401"/>
  <c r="L400"/>
  <c r="L399"/>
  <c r="L398"/>
  <c r="L397"/>
  <c r="L396"/>
  <c r="L394"/>
  <c r="L393"/>
  <c r="L392"/>
  <c r="L391"/>
  <c r="L390"/>
  <c r="K386"/>
  <c r="J386"/>
  <c r="I386"/>
  <c r="L384"/>
  <c r="L383"/>
  <c r="L382"/>
  <c r="L381"/>
  <c r="L379"/>
  <c r="L378"/>
  <c r="L377"/>
  <c r="L376"/>
  <c r="L375"/>
  <c r="K371"/>
  <c r="J371"/>
  <c r="I371"/>
  <c r="L370"/>
  <c r="L369"/>
  <c r="L368"/>
  <c r="L367"/>
  <c r="L366"/>
  <c r="L364"/>
  <c r="L363"/>
  <c r="L362"/>
  <c r="L361"/>
  <c r="L360"/>
  <c r="K356"/>
  <c r="J356"/>
  <c r="I356"/>
  <c r="L355"/>
  <c r="L354"/>
  <c r="L353"/>
  <c r="L352"/>
  <c r="L351"/>
  <c r="L349"/>
  <c r="L348"/>
  <c r="L347"/>
  <c r="L346"/>
  <c r="L345"/>
  <c r="K341"/>
  <c r="J341"/>
  <c r="I341"/>
  <c r="L340"/>
  <c r="L339"/>
  <c r="L338"/>
  <c r="L337"/>
  <c r="L336"/>
  <c r="L334"/>
  <c r="L333"/>
  <c r="L332"/>
  <c r="L331"/>
  <c r="L330"/>
  <c r="K326"/>
  <c r="J326"/>
  <c r="I326"/>
  <c r="L325"/>
  <c r="L324"/>
  <c r="L323"/>
  <c r="L322"/>
  <c r="L321"/>
  <c r="L319"/>
  <c r="L318"/>
  <c r="L317"/>
  <c r="L316"/>
  <c r="L315"/>
  <c r="K311"/>
  <c r="J311"/>
  <c r="J432" s="1"/>
  <c r="I311"/>
  <c r="L310"/>
  <c r="L309"/>
  <c r="L308"/>
  <c r="L307"/>
  <c r="L306"/>
  <c r="L304"/>
  <c r="L303"/>
  <c r="L302"/>
  <c r="L301"/>
  <c r="L300"/>
  <c r="K295"/>
  <c r="J295"/>
  <c r="I295"/>
  <c r="L294"/>
  <c r="L293"/>
  <c r="L292"/>
  <c r="L291"/>
  <c r="L290"/>
  <c r="L288"/>
  <c r="L287"/>
  <c r="L286"/>
  <c r="L285"/>
  <c r="L284"/>
  <c r="K280"/>
  <c r="J280"/>
  <c r="I280"/>
  <c r="L279"/>
  <c r="L278"/>
  <c r="L277"/>
  <c r="L276"/>
  <c r="L275"/>
  <c r="L273"/>
  <c r="L272"/>
  <c r="L271"/>
  <c r="L270"/>
  <c r="L269"/>
  <c r="K264"/>
  <c r="J264"/>
  <c r="I264"/>
  <c r="L263"/>
  <c r="L262"/>
  <c r="L261"/>
  <c r="L260"/>
  <c r="L259"/>
  <c r="L257"/>
  <c r="L256"/>
  <c r="L255"/>
  <c r="L254"/>
  <c r="L253"/>
  <c r="L264" s="1"/>
  <c r="K249"/>
  <c r="J249"/>
  <c r="I249"/>
  <c r="L248"/>
  <c r="L247"/>
  <c r="L246"/>
  <c r="L245"/>
  <c r="L244"/>
  <c r="L242"/>
  <c r="L241"/>
  <c r="L240"/>
  <c r="L239"/>
  <c r="L238"/>
  <c r="K234"/>
  <c r="J234"/>
  <c r="I234"/>
  <c r="L233"/>
  <c r="L232"/>
  <c r="L231"/>
  <c r="L230"/>
  <c r="L229"/>
  <c r="L227"/>
  <c r="L226"/>
  <c r="L225"/>
  <c r="L224"/>
  <c r="L223"/>
  <c r="L218"/>
  <c r="L217"/>
  <c r="L216"/>
  <c r="L215"/>
  <c r="L214"/>
  <c r="L212"/>
  <c r="L211"/>
  <c r="Q211" s="1"/>
  <c r="L210"/>
  <c r="L209"/>
  <c r="L208"/>
  <c r="K204"/>
  <c r="J204"/>
  <c r="I204"/>
  <c r="L203"/>
  <c r="L202"/>
  <c r="L201"/>
  <c r="L200"/>
  <c r="L198"/>
  <c r="L197"/>
  <c r="L196"/>
  <c r="L195"/>
  <c r="L194"/>
  <c r="L193"/>
  <c r="K189"/>
  <c r="J189"/>
  <c r="I189"/>
  <c r="L188"/>
  <c r="L187"/>
  <c r="L186"/>
  <c r="L185"/>
  <c r="L184"/>
  <c r="L182"/>
  <c r="L181"/>
  <c r="L180"/>
  <c r="L179"/>
  <c r="L178"/>
  <c r="K174"/>
  <c r="J174"/>
  <c r="I174"/>
  <c r="L173"/>
  <c r="L172"/>
  <c r="L171"/>
  <c r="L170"/>
  <c r="L169"/>
  <c r="L167"/>
  <c r="L166"/>
  <c r="L165"/>
  <c r="L164"/>
  <c r="L163"/>
  <c r="K159"/>
  <c r="J159"/>
  <c r="I159"/>
  <c r="L158"/>
  <c r="L157"/>
  <c r="L156"/>
  <c r="L155"/>
  <c r="L154"/>
  <c r="L152"/>
  <c r="L150"/>
  <c r="L149"/>
  <c r="L148"/>
  <c r="K143"/>
  <c r="J143"/>
  <c r="I143"/>
  <c r="L142"/>
  <c r="L141"/>
  <c r="L140"/>
  <c r="L139"/>
  <c r="L138"/>
  <c r="L136"/>
  <c r="L135"/>
  <c r="L134"/>
  <c r="L133"/>
  <c r="L132"/>
  <c r="K128"/>
  <c r="J128"/>
  <c r="I128"/>
  <c r="L127"/>
  <c r="L126"/>
  <c r="L125"/>
  <c r="L124"/>
  <c r="L123"/>
  <c r="L121"/>
  <c r="L120"/>
  <c r="L119"/>
  <c r="L118"/>
  <c r="L117"/>
  <c r="K113"/>
  <c r="J113"/>
  <c r="I113"/>
  <c r="L112"/>
  <c r="L111"/>
  <c r="L110"/>
  <c r="L109"/>
  <c r="L108"/>
  <c r="L106"/>
  <c r="L105"/>
  <c r="L104"/>
  <c r="L103"/>
  <c r="L102"/>
  <c r="K98"/>
  <c r="J98"/>
  <c r="I98"/>
  <c r="L97"/>
  <c r="L96"/>
  <c r="L95"/>
  <c r="L94"/>
  <c r="L93"/>
  <c r="L91"/>
  <c r="L90"/>
  <c r="L89"/>
  <c r="L88"/>
  <c r="L87"/>
  <c r="K83"/>
  <c r="J83"/>
  <c r="I83"/>
  <c r="L82"/>
  <c r="L81"/>
  <c r="L80"/>
  <c r="L79"/>
  <c r="L78"/>
  <c r="L76"/>
  <c r="L75"/>
  <c r="L74"/>
  <c r="L73"/>
  <c r="L72"/>
  <c r="K66"/>
  <c r="J66"/>
  <c r="I66"/>
  <c r="L65"/>
  <c r="L64"/>
  <c r="L63"/>
  <c r="L62"/>
  <c r="L61"/>
  <c r="L59"/>
  <c r="L58"/>
  <c r="L57"/>
  <c r="L56"/>
  <c r="L55"/>
  <c r="K51"/>
  <c r="J51"/>
  <c r="I51"/>
  <c r="L50"/>
  <c r="L49"/>
  <c r="L48"/>
  <c r="L47"/>
  <c r="L46"/>
  <c r="L44"/>
  <c r="L43"/>
  <c r="L42"/>
  <c r="L41"/>
  <c r="L40"/>
  <c r="K36"/>
  <c r="J36"/>
  <c r="I36"/>
  <c r="L35"/>
  <c r="L34"/>
  <c r="L33"/>
  <c r="L32"/>
  <c r="L31"/>
  <c r="L29"/>
  <c r="L28"/>
  <c r="L27"/>
  <c r="L26"/>
  <c r="L25"/>
  <c r="K20"/>
  <c r="L20" s="1"/>
  <c r="K19"/>
  <c r="I19"/>
  <c r="K18"/>
  <c r="I18"/>
  <c r="K17"/>
  <c r="I17"/>
  <c r="K16"/>
  <c r="I16"/>
  <c r="K15"/>
  <c r="I15"/>
  <c r="K14"/>
  <c r="I14"/>
  <c r="K13"/>
  <c r="I13"/>
  <c r="K11"/>
  <c r="I11"/>
  <c r="K9"/>
  <c r="G829"/>
  <c r="G831" s="1"/>
  <c r="F829"/>
  <c r="F831" s="1"/>
  <c r="E829"/>
  <c r="E831" s="1"/>
  <c r="H831" s="1"/>
  <c r="H828"/>
  <c r="H827"/>
  <c r="H826"/>
  <c r="H825"/>
  <c r="H824"/>
  <c r="H822"/>
  <c r="H821"/>
  <c r="H820"/>
  <c r="H819"/>
  <c r="H818"/>
  <c r="H829" s="1"/>
  <c r="G794"/>
  <c r="F794"/>
  <c r="E794"/>
  <c r="H793"/>
  <c r="H792"/>
  <c r="H791"/>
  <c r="H790"/>
  <c r="H789"/>
  <c r="H787"/>
  <c r="H786"/>
  <c r="H785"/>
  <c r="H784"/>
  <c r="H783"/>
  <c r="G779"/>
  <c r="F779"/>
  <c r="E779"/>
  <c r="H778"/>
  <c r="H777"/>
  <c r="H776"/>
  <c r="H775"/>
  <c r="H774"/>
  <c r="H772"/>
  <c r="H771"/>
  <c r="H770"/>
  <c r="H769"/>
  <c r="H768"/>
  <c r="H779" s="1"/>
  <c r="G764"/>
  <c r="F764"/>
  <c r="E764"/>
  <c r="H763"/>
  <c r="H762"/>
  <c r="H761"/>
  <c r="H760"/>
  <c r="H759"/>
  <c r="H757"/>
  <c r="H756"/>
  <c r="H755"/>
  <c r="H754"/>
  <c r="H753"/>
  <c r="G749"/>
  <c r="F749"/>
  <c r="E749"/>
  <c r="H748"/>
  <c r="H747"/>
  <c r="H746"/>
  <c r="H745"/>
  <c r="H744"/>
  <c r="H742"/>
  <c r="H741"/>
  <c r="H740"/>
  <c r="H739"/>
  <c r="H738"/>
  <c r="G734"/>
  <c r="F734"/>
  <c r="E734"/>
  <c r="H733"/>
  <c r="H732"/>
  <c r="H731"/>
  <c r="H730"/>
  <c r="H729"/>
  <c r="H727"/>
  <c r="H726"/>
  <c r="H725"/>
  <c r="H724"/>
  <c r="H723"/>
  <c r="G719"/>
  <c r="G796" s="1"/>
  <c r="F719"/>
  <c r="E719"/>
  <c r="E796" s="1"/>
  <c r="H718"/>
  <c r="H717"/>
  <c r="H716"/>
  <c r="H715"/>
  <c r="H714"/>
  <c r="H712"/>
  <c r="H711"/>
  <c r="H710"/>
  <c r="H709"/>
  <c r="H708"/>
  <c r="G702"/>
  <c r="F702"/>
  <c r="E702"/>
  <c r="H701"/>
  <c r="H700"/>
  <c r="H699"/>
  <c r="H698"/>
  <c r="H697"/>
  <c r="H695"/>
  <c r="H694"/>
  <c r="H693"/>
  <c r="H692"/>
  <c r="H691"/>
  <c r="G687"/>
  <c r="F687"/>
  <c r="E687"/>
  <c r="H686"/>
  <c r="H685"/>
  <c r="H684"/>
  <c r="H683"/>
  <c r="H682"/>
  <c r="H680"/>
  <c r="H679"/>
  <c r="H678"/>
  <c r="H677"/>
  <c r="H676"/>
  <c r="H687" s="1"/>
  <c r="G672"/>
  <c r="E672"/>
  <c r="H671"/>
  <c r="H670"/>
  <c r="H669"/>
  <c r="H668"/>
  <c r="H667"/>
  <c r="H665"/>
  <c r="H664"/>
  <c r="H663"/>
  <c r="H662"/>
  <c r="H661"/>
  <c r="G657"/>
  <c r="F657"/>
  <c r="E657"/>
  <c r="H656"/>
  <c r="H655"/>
  <c r="H654"/>
  <c r="H653"/>
  <c r="H652"/>
  <c r="H650"/>
  <c r="H649"/>
  <c r="H648"/>
  <c r="H647"/>
  <c r="H646"/>
  <c r="G643"/>
  <c r="F643"/>
  <c r="E643"/>
  <c r="H642"/>
  <c r="H641"/>
  <c r="H640"/>
  <c r="H639"/>
  <c r="H638"/>
  <c r="H636"/>
  <c r="H635"/>
  <c r="H634"/>
  <c r="H633"/>
  <c r="H632"/>
  <c r="G627"/>
  <c r="F627"/>
  <c r="E627"/>
  <c r="H626"/>
  <c r="H625"/>
  <c r="H624"/>
  <c r="H623"/>
  <c r="H622"/>
  <c r="H620"/>
  <c r="H619"/>
  <c r="H618"/>
  <c r="H617"/>
  <c r="H616"/>
  <c r="G612"/>
  <c r="F612"/>
  <c r="E612"/>
  <c r="H611"/>
  <c r="H610"/>
  <c r="H609"/>
  <c r="H608"/>
  <c r="H607"/>
  <c r="H605"/>
  <c r="H604"/>
  <c r="H603"/>
  <c r="H602"/>
  <c r="H601"/>
  <c r="H612" s="1"/>
  <c r="G597"/>
  <c r="F597"/>
  <c r="E597"/>
  <c r="H596"/>
  <c r="H595"/>
  <c r="H594"/>
  <c r="H593"/>
  <c r="H592"/>
  <c r="H590"/>
  <c r="H589"/>
  <c r="H588"/>
  <c r="H587"/>
  <c r="H586"/>
  <c r="G582"/>
  <c r="F582"/>
  <c r="E582"/>
  <c r="H581"/>
  <c r="H580"/>
  <c r="H579"/>
  <c r="H578"/>
  <c r="H577"/>
  <c r="H575"/>
  <c r="H574"/>
  <c r="H573"/>
  <c r="H572"/>
  <c r="H571"/>
  <c r="H582" s="1"/>
  <c r="G567"/>
  <c r="F567"/>
  <c r="E567"/>
  <c r="H566"/>
  <c r="H565"/>
  <c r="H564"/>
  <c r="H563"/>
  <c r="H562"/>
  <c r="H560"/>
  <c r="H559"/>
  <c r="H558"/>
  <c r="H557"/>
  <c r="H556"/>
  <c r="G550"/>
  <c r="F550"/>
  <c r="E550"/>
  <c r="H549"/>
  <c r="H548"/>
  <c r="H547"/>
  <c r="H546"/>
  <c r="H545"/>
  <c r="H543"/>
  <c r="H542"/>
  <c r="H541"/>
  <c r="H540"/>
  <c r="H539"/>
  <c r="G521"/>
  <c r="F521"/>
  <c r="E521"/>
  <c r="H520"/>
  <c r="H519"/>
  <c r="H518"/>
  <c r="H517"/>
  <c r="H516"/>
  <c r="H514"/>
  <c r="H513"/>
  <c r="H512"/>
  <c r="H511"/>
  <c r="H510"/>
  <c r="G507"/>
  <c r="F507"/>
  <c r="E507"/>
  <c r="H506"/>
  <c r="H505"/>
  <c r="H504"/>
  <c r="H503"/>
  <c r="H502"/>
  <c r="H500"/>
  <c r="H499"/>
  <c r="H498"/>
  <c r="H497"/>
  <c r="H496"/>
  <c r="G492"/>
  <c r="F492"/>
  <c r="E492"/>
  <c r="H491"/>
  <c r="H490"/>
  <c r="H489"/>
  <c r="H488"/>
  <c r="H487"/>
  <c r="H485"/>
  <c r="H484"/>
  <c r="H483"/>
  <c r="H482"/>
  <c r="H481"/>
  <c r="G477"/>
  <c r="F477"/>
  <c r="E477"/>
  <c r="H476"/>
  <c r="H475"/>
  <c r="H474"/>
  <c r="H473"/>
  <c r="H472"/>
  <c r="H470"/>
  <c r="H469"/>
  <c r="H468"/>
  <c r="H467"/>
  <c r="H466"/>
  <c r="H477" s="1"/>
  <c r="G462"/>
  <c r="F462"/>
  <c r="E462"/>
  <c r="H461"/>
  <c r="H460"/>
  <c r="H459"/>
  <c r="H458"/>
  <c r="H457"/>
  <c r="H455"/>
  <c r="H454"/>
  <c r="H453"/>
  <c r="H452"/>
  <c r="H451"/>
  <c r="G447"/>
  <c r="G552" s="1"/>
  <c r="F447"/>
  <c r="E447"/>
  <c r="E552" s="1"/>
  <c r="H446"/>
  <c r="H445"/>
  <c r="H444"/>
  <c r="H443"/>
  <c r="H442"/>
  <c r="H440"/>
  <c r="H439"/>
  <c r="H438"/>
  <c r="H437"/>
  <c r="H436"/>
  <c r="G431"/>
  <c r="F431"/>
  <c r="E431"/>
  <c r="H430"/>
  <c r="H429"/>
  <c r="H428"/>
  <c r="H427"/>
  <c r="H426"/>
  <c r="H424"/>
  <c r="H423"/>
  <c r="H422"/>
  <c r="H421"/>
  <c r="H420"/>
  <c r="G416"/>
  <c r="F416"/>
  <c r="E416"/>
  <c r="H415"/>
  <c r="H414"/>
  <c r="H413"/>
  <c r="H412"/>
  <c r="H411"/>
  <c r="H409"/>
  <c r="H408"/>
  <c r="H407"/>
  <c r="H406"/>
  <c r="H405"/>
  <c r="H416" s="1"/>
  <c r="G401"/>
  <c r="F401"/>
  <c r="E401"/>
  <c r="H400"/>
  <c r="H399"/>
  <c r="H398"/>
  <c r="H397"/>
  <c r="H396"/>
  <c r="H394"/>
  <c r="H393"/>
  <c r="H392"/>
  <c r="H391"/>
  <c r="H390"/>
  <c r="G386"/>
  <c r="F386"/>
  <c r="E386"/>
  <c r="H385"/>
  <c r="H384"/>
  <c r="H383"/>
  <c r="H382"/>
  <c r="H381"/>
  <c r="H379"/>
  <c r="H378"/>
  <c r="H377"/>
  <c r="H376"/>
  <c r="H375"/>
  <c r="G371"/>
  <c r="F371"/>
  <c r="E371"/>
  <c r="H370"/>
  <c r="H369"/>
  <c r="H368"/>
  <c r="H367"/>
  <c r="H366"/>
  <c r="H364"/>
  <c r="H363"/>
  <c r="H362"/>
  <c r="H361"/>
  <c r="G356"/>
  <c r="F356"/>
  <c r="E356"/>
  <c r="H355"/>
  <c r="H354"/>
  <c r="H353"/>
  <c r="H352"/>
  <c r="H351"/>
  <c r="H349"/>
  <c r="H348"/>
  <c r="H347"/>
  <c r="H346"/>
  <c r="H345"/>
  <c r="G341"/>
  <c r="F341"/>
  <c r="E341"/>
  <c r="H340"/>
  <c r="H339"/>
  <c r="H338"/>
  <c r="H337"/>
  <c r="H336"/>
  <c r="H334"/>
  <c r="H333"/>
  <c r="H332"/>
  <c r="H331"/>
  <c r="H330"/>
  <c r="H341" s="1"/>
  <c r="G326"/>
  <c r="F326"/>
  <c r="E326"/>
  <c r="H325"/>
  <c r="H324"/>
  <c r="H323"/>
  <c r="H322"/>
  <c r="H321"/>
  <c r="H319"/>
  <c r="H318"/>
  <c r="H317"/>
  <c r="H316"/>
  <c r="H315"/>
  <c r="G311"/>
  <c r="F311"/>
  <c r="E311"/>
  <c r="H310"/>
  <c r="H309"/>
  <c r="H308"/>
  <c r="H307"/>
  <c r="H306"/>
  <c r="H304"/>
  <c r="H303"/>
  <c r="H302"/>
  <c r="H301"/>
  <c r="H300"/>
  <c r="G295"/>
  <c r="F295"/>
  <c r="E295"/>
  <c r="H294"/>
  <c r="H293"/>
  <c r="H292"/>
  <c r="H291"/>
  <c r="H290"/>
  <c r="H288"/>
  <c r="H287"/>
  <c r="H286"/>
  <c r="H285"/>
  <c r="H284"/>
  <c r="G280"/>
  <c r="G296" s="1"/>
  <c r="F280"/>
  <c r="E280"/>
  <c r="E296" s="1"/>
  <c r="H279"/>
  <c r="H278"/>
  <c r="H277"/>
  <c r="H276"/>
  <c r="H275"/>
  <c r="H273"/>
  <c r="H272"/>
  <c r="H271"/>
  <c r="H270"/>
  <c r="H269"/>
  <c r="H280" s="1"/>
  <c r="G264"/>
  <c r="F264"/>
  <c r="E264"/>
  <c r="H263"/>
  <c r="H262"/>
  <c r="H261"/>
  <c r="H260"/>
  <c r="H259"/>
  <c r="H257"/>
  <c r="H256"/>
  <c r="H255"/>
  <c r="H254"/>
  <c r="H253"/>
  <c r="G249"/>
  <c r="F249"/>
  <c r="E249"/>
  <c r="H248"/>
  <c r="H247"/>
  <c r="H246"/>
  <c r="H245"/>
  <c r="H244"/>
  <c r="H242"/>
  <c r="H241"/>
  <c r="H240"/>
  <c r="H239"/>
  <c r="H238"/>
  <c r="H249" s="1"/>
  <c r="G234"/>
  <c r="F234"/>
  <c r="E234"/>
  <c r="H233"/>
  <c r="H232"/>
  <c r="H231"/>
  <c r="H230"/>
  <c r="H229"/>
  <c r="H227"/>
  <c r="H226"/>
  <c r="H225"/>
  <c r="H224"/>
  <c r="H223"/>
  <c r="G219"/>
  <c r="F219"/>
  <c r="E219"/>
  <c r="H218"/>
  <c r="H217"/>
  <c r="H216"/>
  <c r="H215"/>
  <c r="H214"/>
  <c r="H212"/>
  <c r="H211"/>
  <c r="H210"/>
  <c r="H209"/>
  <c r="H208"/>
  <c r="H219" s="1"/>
  <c r="G204"/>
  <c r="F204"/>
  <c r="E204"/>
  <c r="H203"/>
  <c r="H202"/>
  <c r="H201"/>
  <c r="H200"/>
  <c r="H198"/>
  <c r="H197"/>
  <c r="H196"/>
  <c r="H195"/>
  <c r="H194"/>
  <c r="H193"/>
  <c r="G189"/>
  <c r="F189"/>
  <c r="E189"/>
  <c r="H188"/>
  <c r="H187"/>
  <c r="H186"/>
  <c r="H185"/>
  <c r="H184"/>
  <c r="H182"/>
  <c r="H181"/>
  <c r="H180"/>
  <c r="H179"/>
  <c r="H178"/>
  <c r="H189" s="1"/>
  <c r="G174"/>
  <c r="F174"/>
  <c r="E174"/>
  <c r="H173"/>
  <c r="H172"/>
  <c r="H171"/>
  <c r="H170"/>
  <c r="H169"/>
  <c r="H167"/>
  <c r="H166"/>
  <c r="H165"/>
  <c r="H164"/>
  <c r="H163"/>
  <c r="G159"/>
  <c r="G265" s="1"/>
  <c r="E159"/>
  <c r="H158"/>
  <c r="H157"/>
  <c r="H156"/>
  <c r="H155"/>
  <c r="H154"/>
  <c r="H152"/>
  <c r="H150"/>
  <c r="H149"/>
  <c r="H148"/>
  <c r="G143"/>
  <c r="F143"/>
  <c r="E143"/>
  <c r="H142"/>
  <c r="H141"/>
  <c r="H140"/>
  <c r="H139"/>
  <c r="H138"/>
  <c r="H136"/>
  <c r="H135"/>
  <c r="H134"/>
  <c r="H133"/>
  <c r="H132"/>
  <c r="G128"/>
  <c r="F128"/>
  <c r="E128"/>
  <c r="H127"/>
  <c r="H126"/>
  <c r="H125"/>
  <c r="H124"/>
  <c r="H123"/>
  <c r="H121"/>
  <c r="H120"/>
  <c r="H119"/>
  <c r="H118"/>
  <c r="H117"/>
  <c r="G113"/>
  <c r="F113"/>
  <c r="E113"/>
  <c r="H112"/>
  <c r="H111"/>
  <c r="H110"/>
  <c r="H109"/>
  <c r="H108"/>
  <c r="H106"/>
  <c r="H105"/>
  <c r="H104"/>
  <c r="H103"/>
  <c r="H102"/>
  <c r="G98"/>
  <c r="F98"/>
  <c r="E98"/>
  <c r="H97"/>
  <c r="H96"/>
  <c r="H95"/>
  <c r="H94"/>
  <c r="H93"/>
  <c r="H91"/>
  <c r="H90"/>
  <c r="H89"/>
  <c r="H88"/>
  <c r="H87"/>
  <c r="G83"/>
  <c r="F83"/>
  <c r="E83"/>
  <c r="H82"/>
  <c r="H81"/>
  <c r="H80"/>
  <c r="H79"/>
  <c r="H78"/>
  <c r="H76"/>
  <c r="H75"/>
  <c r="H74"/>
  <c r="H73"/>
  <c r="H72"/>
  <c r="G66"/>
  <c r="F66"/>
  <c r="E66"/>
  <c r="H65"/>
  <c r="H64"/>
  <c r="H63"/>
  <c r="H62"/>
  <c r="H61"/>
  <c r="H59"/>
  <c r="H58"/>
  <c r="H57"/>
  <c r="H56"/>
  <c r="H55"/>
  <c r="G51"/>
  <c r="E51"/>
  <c r="H50"/>
  <c r="H49"/>
  <c r="H48"/>
  <c r="H47"/>
  <c r="H46"/>
  <c r="H44"/>
  <c r="H43"/>
  <c r="H42"/>
  <c r="H41"/>
  <c r="H40"/>
  <c r="G36"/>
  <c r="F36"/>
  <c r="E36"/>
  <c r="H35"/>
  <c r="H34"/>
  <c r="H33"/>
  <c r="H32"/>
  <c r="H31"/>
  <c r="H29"/>
  <c r="H28"/>
  <c r="H27"/>
  <c r="H26"/>
  <c r="H25"/>
  <c r="G20"/>
  <c r="H20" s="1"/>
  <c r="G19"/>
  <c r="E19"/>
  <c r="G18"/>
  <c r="E18"/>
  <c r="G17"/>
  <c r="E17"/>
  <c r="G16"/>
  <c r="E16"/>
  <c r="G15"/>
  <c r="E15"/>
  <c r="G14"/>
  <c r="E14"/>
  <c r="G13"/>
  <c r="E13"/>
  <c r="G11"/>
  <c r="E11"/>
  <c r="G10"/>
  <c r="E10"/>
  <c r="M21" l="1"/>
  <c r="L794"/>
  <c r="H14"/>
  <c r="H16"/>
  <c r="H18"/>
  <c r="H83"/>
  <c r="G144"/>
  <c r="H143"/>
  <c r="I144"/>
  <c r="K144"/>
  <c r="L113"/>
  <c r="L189"/>
  <c r="P16"/>
  <c r="J704"/>
  <c r="P447"/>
  <c r="L9"/>
  <c r="P36"/>
  <c r="F265"/>
  <c r="AJ107" i="5"/>
  <c r="P128" i="3"/>
  <c r="Q209"/>
  <c r="Q214"/>
  <c r="Q216"/>
  <c r="Q218"/>
  <c r="P249"/>
  <c r="P280"/>
  <c r="O296"/>
  <c r="O432"/>
  <c r="P341"/>
  <c r="P401"/>
  <c r="P431"/>
  <c r="N552"/>
  <c r="N704"/>
  <c r="P582"/>
  <c r="P612"/>
  <c r="H66"/>
  <c r="F144"/>
  <c r="H98"/>
  <c r="H128"/>
  <c r="H174"/>
  <c r="H204"/>
  <c r="H234"/>
  <c r="H264"/>
  <c r="F296"/>
  <c r="H296" s="1"/>
  <c r="H295"/>
  <c r="F432"/>
  <c r="H326"/>
  <c r="H356"/>
  <c r="H401"/>
  <c r="H462"/>
  <c r="H567"/>
  <c r="G704"/>
  <c r="H597"/>
  <c r="H627"/>
  <c r="H657"/>
  <c r="H734"/>
  <c r="H764"/>
  <c r="H794"/>
  <c r="L11"/>
  <c r="L13"/>
  <c r="L14"/>
  <c r="L16"/>
  <c r="L17"/>
  <c r="L18"/>
  <c r="L36"/>
  <c r="I67"/>
  <c r="K67"/>
  <c r="J144"/>
  <c r="L144" s="1"/>
  <c r="L128"/>
  <c r="L159"/>
  <c r="J265"/>
  <c r="L204"/>
  <c r="I296"/>
  <c r="I432"/>
  <c r="K432"/>
  <c r="L341"/>
  <c r="L371"/>
  <c r="I552"/>
  <c r="K552"/>
  <c r="L550"/>
  <c r="L567"/>
  <c r="I704"/>
  <c r="K704"/>
  <c r="L597"/>
  <c r="L627"/>
  <c r="L657"/>
  <c r="L687"/>
  <c r="L719"/>
  <c r="I796"/>
  <c r="K796"/>
  <c r="L749"/>
  <c r="L779"/>
  <c r="L829"/>
  <c r="P83"/>
  <c r="Q208"/>
  <c r="Q210"/>
  <c r="Q212"/>
  <c r="Q215"/>
  <c r="Q217"/>
  <c r="P829"/>
  <c r="P794"/>
  <c r="P779"/>
  <c r="P764"/>
  <c r="P749"/>
  <c r="N796"/>
  <c r="P796" s="1"/>
  <c r="P734"/>
  <c r="P719"/>
  <c r="P702"/>
  <c r="P687"/>
  <c r="P672"/>
  <c r="P657"/>
  <c r="P643"/>
  <c r="M704"/>
  <c r="P17"/>
  <c r="P597"/>
  <c r="P567"/>
  <c r="P550"/>
  <c r="P521"/>
  <c r="L507"/>
  <c r="P507"/>
  <c r="P492"/>
  <c r="P477"/>
  <c r="L477"/>
  <c r="P462"/>
  <c r="P552"/>
  <c r="P371"/>
  <c r="M432"/>
  <c r="N432"/>
  <c r="P326"/>
  <c r="P311"/>
  <c r="L19"/>
  <c r="K296"/>
  <c r="J296"/>
  <c r="L296" s="1"/>
  <c r="N296"/>
  <c r="P295"/>
  <c r="M296"/>
  <c r="P296" s="1"/>
  <c r="P264"/>
  <c r="P234"/>
  <c r="P219"/>
  <c r="L21"/>
  <c r="O265"/>
  <c r="M265"/>
  <c r="K265"/>
  <c r="I265"/>
  <c r="I834" s="1"/>
  <c r="N265"/>
  <c r="P174"/>
  <c r="P159"/>
  <c r="P113"/>
  <c r="M144"/>
  <c r="P144" s="1"/>
  <c r="P66"/>
  <c r="P19"/>
  <c r="P18"/>
  <c r="P14"/>
  <c r="P13"/>
  <c r="P11"/>
  <c r="N67"/>
  <c r="P51"/>
  <c r="J67"/>
  <c r="L67" s="1"/>
  <c r="O67"/>
  <c r="M67"/>
  <c r="H719"/>
  <c r="H550"/>
  <c r="F552"/>
  <c r="H552" s="1"/>
  <c r="H447"/>
  <c r="G432"/>
  <c r="H113"/>
  <c r="H36"/>
  <c r="H51"/>
  <c r="G67"/>
  <c r="E67"/>
  <c r="F67"/>
  <c r="P9"/>
  <c r="K834"/>
  <c r="J552"/>
  <c r="L51"/>
  <c r="L66"/>
  <c r="L83"/>
  <c r="L98"/>
  <c r="L143"/>
  <c r="L174"/>
  <c r="L219"/>
  <c r="L234"/>
  <c r="L249"/>
  <c r="L280"/>
  <c r="L295"/>
  <c r="L311"/>
  <c r="L326"/>
  <c r="L356"/>
  <c r="L386"/>
  <c r="L401"/>
  <c r="L416"/>
  <c r="L431"/>
  <c r="L447"/>
  <c r="H749"/>
  <c r="F796"/>
  <c r="H796" s="1"/>
  <c r="H702"/>
  <c r="H17"/>
  <c r="H672"/>
  <c r="F704"/>
  <c r="H643"/>
  <c r="E704"/>
  <c r="H521"/>
  <c r="H507"/>
  <c r="H492"/>
  <c r="H431"/>
  <c r="H386"/>
  <c r="H371"/>
  <c r="E432"/>
  <c r="H432" s="1"/>
  <c r="H13"/>
  <c r="H311"/>
  <c r="E265"/>
  <c r="H265" s="1"/>
  <c r="H19"/>
  <c r="G21"/>
  <c r="G834"/>
  <c r="H11"/>
  <c r="E21"/>
  <c r="H159"/>
  <c r="F21"/>
  <c r="H10"/>
  <c r="E144"/>
  <c r="H144" s="1"/>
  <c r="P21" l="1"/>
  <c r="M834"/>
  <c r="L796"/>
  <c r="L704"/>
  <c r="Q219"/>
  <c r="H67"/>
  <c r="O834"/>
  <c r="P704"/>
  <c r="J834"/>
  <c r="L834" s="1"/>
  <c r="N834"/>
  <c r="L432"/>
  <c r="L552"/>
  <c r="P432"/>
  <c r="P265"/>
  <c r="L265"/>
  <c r="P67"/>
  <c r="H704"/>
  <c r="F834"/>
  <c r="E834"/>
  <c r="H21"/>
  <c r="P834" l="1"/>
  <c r="H834"/>
</calcChain>
</file>

<file path=xl/sharedStrings.xml><?xml version="1.0" encoding="utf-8"?>
<sst xmlns="http://schemas.openxmlformats.org/spreadsheetml/2006/main" count="2464" uniqueCount="547">
  <si>
    <t>§§</t>
  </si>
  <si>
    <t xml:space="preserve"> РАЗХОДИ - РЕКАПИТУЛАЦИЯ </t>
  </si>
  <si>
    <t>Държавна дейност</t>
  </si>
  <si>
    <t>Местна дейност</t>
  </si>
  <si>
    <t>Дофинансирана дейност</t>
  </si>
  <si>
    <t>ВС.</t>
  </si>
  <si>
    <t>РЕКАПИТУЛАЦИЯ НА ДЕЙНОСТИТЕ ПО ЕЛЕМЕНТИ</t>
  </si>
  <si>
    <t>01-02-05</t>
  </si>
  <si>
    <t>Заплати и осигурителни вноски</t>
  </si>
  <si>
    <t>Издръжка</t>
  </si>
  <si>
    <t>19-00</t>
  </si>
  <si>
    <t>Платени данъци,такси и административни санкции</t>
  </si>
  <si>
    <t>40-00</t>
  </si>
  <si>
    <t>Стипендии</t>
  </si>
  <si>
    <t>Текущи трансфери, обезщетения и помощи за домакинствата</t>
  </si>
  <si>
    <t xml:space="preserve">Субсидии за нефинансови предприятия </t>
  </si>
  <si>
    <t>Субсидии на организации с нестопанска цел</t>
  </si>
  <si>
    <t>Разходи за членски внос и участие в нетърговски организации и дейности</t>
  </si>
  <si>
    <t>51-52-53</t>
  </si>
  <si>
    <t>Капиталови разходи</t>
  </si>
  <si>
    <t>Резерв за непредвидени и неотложни разходи</t>
  </si>
  <si>
    <t>ОБЩО РАЗХОДИ РЕКАПИТУЛАЦИЯ</t>
  </si>
  <si>
    <t>код на дейността</t>
  </si>
  <si>
    <t>РАЗХОДИ В ДЕЙНОСТТА ПО ЕЛЕМЕНТИ</t>
  </si>
  <si>
    <t>§</t>
  </si>
  <si>
    <t>"Държ.и общ.служби и дейности по изборите"</t>
  </si>
  <si>
    <t>Трудови разходи за персонал</t>
  </si>
  <si>
    <t xml:space="preserve">ОБЩО РАЗХОДИ </t>
  </si>
  <si>
    <t>"Общинска администрация"</t>
  </si>
  <si>
    <t>"Общински съвети"</t>
  </si>
  <si>
    <t xml:space="preserve"> ОБЩО РАЗХОДИ </t>
  </si>
  <si>
    <t>Всичко за функция "Общи държавни служби"</t>
  </si>
  <si>
    <t>"Други дейности по вътрешната сигурност"</t>
  </si>
  <si>
    <t>"Отбранително мобилизационна подготовка"</t>
  </si>
  <si>
    <t>"Превантивна д-ст за намаляване на вр.посл.от бедствия "</t>
  </si>
  <si>
    <t>"Ликвидиране но песл.от стихийни бедствия и произв.аварии"</t>
  </si>
  <si>
    <t>"Доброволни формирования за защита при бедствия"</t>
  </si>
  <si>
    <t>Всичко за функция "Отбрана и сигурност""</t>
  </si>
  <si>
    <t>"Целодневни детски градини"</t>
  </si>
  <si>
    <t>"Полудневни детски градини"</t>
  </si>
  <si>
    <t>"Подготвителна група в училище"</t>
  </si>
  <si>
    <t>"Общообразователни училища"</t>
  </si>
  <si>
    <t>"Проф.паралелки към СОУ"</t>
  </si>
  <si>
    <t>"Изънучилищни дейности"</t>
  </si>
  <si>
    <t>"Международни програми"</t>
  </si>
  <si>
    <t>"Други дейности по образованието"</t>
  </si>
  <si>
    <t>Всичко за функция "Образование"</t>
  </si>
  <si>
    <t>"Здравен кабинет в ДГ и училища"</t>
  </si>
  <si>
    <t>"Др.дейности по здравеопазването"</t>
  </si>
  <si>
    <t>Всичко за функция "Здравеопазване"</t>
  </si>
  <si>
    <t xml:space="preserve">"Домашен социален патронаж" </t>
  </si>
  <si>
    <t>"Клубове на пенсионера и инвалида"</t>
  </si>
  <si>
    <t>Център за работа с деца на улицата</t>
  </si>
  <si>
    <t>Център за настаняване от семеен тип</t>
  </si>
  <si>
    <t>Програми за временна заетост</t>
  </si>
  <si>
    <t>Домове за деца</t>
  </si>
  <si>
    <t>"Дневни центрове за стари хора"</t>
  </si>
  <si>
    <t>Центрове за социална рехабилитация и интеграция</t>
  </si>
  <si>
    <t>"Др.служби и дейности по соц.осигуряване"</t>
  </si>
  <si>
    <t>Всичко за функция "Социално осигуряване подпомагане и грижи""</t>
  </si>
  <si>
    <t>"Водоснабдяване и канализация"</t>
  </si>
  <si>
    <t>"Осветление на улици и площади"</t>
  </si>
  <si>
    <t>"Изграждане и ремонт на улична мрежа"</t>
  </si>
  <si>
    <t>"Др.дейности по жил.строит.БКС и регион.развитие"</t>
  </si>
  <si>
    <t>"Озеленяване"</t>
  </si>
  <si>
    <t>"Чистота"</t>
  </si>
  <si>
    <t>"Други дейности по опазване на околната среда"</t>
  </si>
  <si>
    <t xml:space="preserve">Всичко за функция "Жилищно строителство, благоустройство, </t>
  </si>
  <si>
    <t>комунално стопанство и опазване на околната среда"</t>
  </si>
  <si>
    <t>"Дейности по почивното дело  и соц.отдих"</t>
  </si>
  <si>
    <t>"Спорт за всички"</t>
  </si>
  <si>
    <t>"Спортни бази за спорт за всички"</t>
  </si>
  <si>
    <t>"Читалища"</t>
  </si>
  <si>
    <t>"Музей и худ.галерии с нац. и регионален характер"</t>
  </si>
  <si>
    <t>"Музей и худ.галерии с местен  характер"</t>
  </si>
  <si>
    <t>"Радиотранслационни възли"</t>
  </si>
  <si>
    <t>"Обредни домове и зали"</t>
  </si>
  <si>
    <t>"Градски библиотеки"</t>
  </si>
  <si>
    <t>"Други дейности по културата"</t>
  </si>
  <si>
    <t>Всичко за функция "Почивно дело,култура,религиозни дейности"</t>
  </si>
  <si>
    <t>"Др.дейности по селското стоп.,лов и риболов"</t>
  </si>
  <si>
    <t>"Служби и дейн.поддърж.,ремонт и изграждане на пътища"</t>
  </si>
  <si>
    <t>"Др.дейности по трансп.,пътища,пощи,далекосъобщ."</t>
  </si>
  <si>
    <t>"Общински пазари и тържища"</t>
  </si>
  <si>
    <t>"Приюти за безстопанствени животни"</t>
  </si>
  <si>
    <t>"Други дейности по икономиката"</t>
  </si>
  <si>
    <t>Всичко за функция "Икономически дейности и услуги""</t>
  </si>
  <si>
    <t>Резерв</t>
  </si>
  <si>
    <t>Всичко за функция "Разходи некласифицирани в др.функции"</t>
  </si>
  <si>
    <t>Кмет на Община Котел</t>
  </si>
  <si>
    <t>Коста Каранашев</t>
  </si>
  <si>
    <r>
      <t xml:space="preserve">обезщетения и помощи по </t>
    </r>
    <r>
      <rPr>
        <b/>
        <i/>
        <sz val="8"/>
        <rFont val="Times New Roman"/>
        <family val="1"/>
        <charset val="204"/>
      </rPr>
      <t>решение на общинския съвет</t>
    </r>
  </si>
  <si>
    <t>"Пречистване на отпадъчните води от нас.места"</t>
  </si>
  <si>
    <t>51-52-53-54</t>
  </si>
  <si>
    <t xml:space="preserve">Начален план 2016 г. </t>
  </si>
  <si>
    <r>
      <t xml:space="preserve">обезщетения и помощи по </t>
    </r>
    <r>
      <rPr>
        <b/>
        <i/>
        <sz val="8"/>
        <color rgb="FFFF0000"/>
        <rFont val="Times New Roman"/>
        <family val="1"/>
        <charset val="204"/>
      </rPr>
      <t>решение на общинския съвет</t>
    </r>
  </si>
  <si>
    <t>Приложение № 1</t>
  </si>
  <si>
    <t>ПРИХОДИ</t>
  </si>
  <si>
    <t>Наименование на параграф</t>
  </si>
  <si>
    <t>Начален годишен план</t>
  </si>
  <si>
    <t>ПО БЮДЖЕТ 2016 Г.</t>
  </si>
  <si>
    <t>І. С ДЪРЖАВЕН ХАРАКТЕР</t>
  </si>
  <si>
    <t>НЕДАНЪЧНИ ПРИХОДИ</t>
  </si>
  <si>
    <t>ПРИХОДИ И ДОХ.ОТ СОБСТВЕНОСТ</t>
  </si>
  <si>
    <t>24-00</t>
  </si>
  <si>
    <t>нетни прих.от прод. на услуги, стоки,пр-ция</t>
  </si>
  <si>
    <t>24-04</t>
  </si>
  <si>
    <t>приходи от наеми на имуществоУВЗ</t>
  </si>
  <si>
    <t>24-05</t>
  </si>
  <si>
    <t>приходи от наеми на земяУВЗ</t>
  </si>
  <si>
    <t>24-06</t>
  </si>
  <si>
    <t>ДРУГИ НЕДАНЪЧНИ ПРИХОДИ</t>
  </si>
  <si>
    <t>36-00</t>
  </si>
  <si>
    <t>получени застрах.обезщетения ДМА</t>
  </si>
  <si>
    <t>36-11</t>
  </si>
  <si>
    <t>Внесени ДДС и др. данъци в/у продажбите</t>
  </si>
  <si>
    <t>37-00</t>
  </si>
  <si>
    <t>внесен данък върху прих.от стоп.дейност УВЗ</t>
  </si>
  <si>
    <t>37-02</t>
  </si>
  <si>
    <t>Помощи и дарения от страната</t>
  </si>
  <si>
    <t>45-00</t>
  </si>
  <si>
    <t>Субсидии</t>
  </si>
  <si>
    <t>31-00</t>
  </si>
  <si>
    <t>обща допълваща субсидия</t>
  </si>
  <si>
    <t>31-11</t>
  </si>
  <si>
    <t>целеви субсидии за кап.разходи</t>
  </si>
  <si>
    <t>31-13</t>
  </si>
  <si>
    <t>др.получени целеви трансфери</t>
  </si>
  <si>
    <t>31-18</t>
  </si>
  <si>
    <t>31-28</t>
  </si>
  <si>
    <t>възстановени трансфери</t>
  </si>
  <si>
    <t>31-20</t>
  </si>
  <si>
    <t>Трансфери м/у бюджети</t>
  </si>
  <si>
    <t>61-00</t>
  </si>
  <si>
    <t>Събрани средства за сметка на други бюдг.жети,с/ки и фондове</t>
  </si>
  <si>
    <t>88-00</t>
  </si>
  <si>
    <t xml:space="preserve">Друго финансиране </t>
  </si>
  <si>
    <t>93-00</t>
  </si>
  <si>
    <t>Депозите и средства по сметки</t>
  </si>
  <si>
    <t>95-00</t>
  </si>
  <si>
    <t>ІІ. С ОБЩИНСКИ ХАРАКТЕР</t>
  </si>
  <si>
    <t>Патентен данък</t>
  </si>
  <si>
    <t>103</t>
  </si>
  <si>
    <t>Имуществени данъци</t>
  </si>
  <si>
    <t>13-00</t>
  </si>
  <si>
    <t>данък в/у недвижими имоти</t>
  </si>
  <si>
    <t>13-01</t>
  </si>
  <si>
    <t>данък в/у превозните средства</t>
  </si>
  <si>
    <t>13-03</t>
  </si>
  <si>
    <t>данък в/у придоб.на имоти по дарения</t>
  </si>
  <si>
    <t>13-04</t>
  </si>
  <si>
    <t>туристически данък</t>
  </si>
  <si>
    <t>13-08</t>
  </si>
  <si>
    <t>Други данъци</t>
  </si>
  <si>
    <t>20-00</t>
  </si>
  <si>
    <t>ВСИЧКО 1. ДАНЪЧНИ ПРИХОДИ</t>
  </si>
  <si>
    <t>99-99</t>
  </si>
  <si>
    <t>приходи от наеми на имущество</t>
  </si>
  <si>
    <t>приходи от наеми на земя</t>
  </si>
  <si>
    <t>приходи от лихви по текущи банкови сметки</t>
  </si>
  <si>
    <t>24-08</t>
  </si>
  <si>
    <t>приходи от лихви по срочни депозити</t>
  </si>
  <si>
    <t>24-09</t>
  </si>
  <si>
    <t>ОБЩИНСКИ ТАКСИ</t>
  </si>
  <si>
    <t>27-00</t>
  </si>
  <si>
    <t>за ползване на детски градини</t>
  </si>
  <si>
    <t>27-01</t>
  </si>
  <si>
    <t>за ползв.домашен социален патронаж</t>
  </si>
  <si>
    <t>27-04</t>
  </si>
  <si>
    <t>за полз. на пазари, улич.пл., площади</t>
  </si>
  <si>
    <t>27-05</t>
  </si>
  <si>
    <t>за ползване на полудневни детски градини</t>
  </si>
  <si>
    <t>27-06</t>
  </si>
  <si>
    <t>за битови отпадъци</t>
  </si>
  <si>
    <t>27-07</t>
  </si>
  <si>
    <t>за технически услуги</t>
  </si>
  <si>
    <t>27-10</t>
  </si>
  <si>
    <t>за администр.услуги</t>
  </si>
  <si>
    <t>27-11</t>
  </si>
  <si>
    <t>за откупуване на гробни места</t>
  </si>
  <si>
    <t>27-15</t>
  </si>
  <si>
    <t>за притежание на куче</t>
  </si>
  <si>
    <t>27-17</t>
  </si>
  <si>
    <t>други общински такси</t>
  </si>
  <si>
    <t>27-29</t>
  </si>
  <si>
    <t>ГЛОБИ, САНКЦИИ И НАКАЗАТЕЛНИ ЛИХВИ</t>
  </si>
  <si>
    <t>28-00</t>
  </si>
  <si>
    <t>глоби, санкции, неустойки</t>
  </si>
  <si>
    <t>28-02</t>
  </si>
  <si>
    <t>наказателни лихви за данъци</t>
  </si>
  <si>
    <t>28-09</t>
  </si>
  <si>
    <t>реализирани курсови разлики от валутни операции</t>
  </si>
  <si>
    <t>36-01</t>
  </si>
  <si>
    <t>други неданъчни приходи</t>
  </si>
  <si>
    <t>36-19</t>
  </si>
  <si>
    <t xml:space="preserve">внесен данък върху стоп.дейност </t>
  </si>
  <si>
    <t>ПРИХ.ОТ ПРОД. НА ДЪРЖ. И ОБЩ. ИМУЩ.</t>
  </si>
  <si>
    <t>приходи от продажба на ДМА</t>
  </si>
  <si>
    <t>40-22</t>
  </si>
  <si>
    <t>приходи от продажба на трансп.ср-ва</t>
  </si>
  <si>
    <t>40-24</t>
  </si>
  <si>
    <t>приходи от продажба на НДА</t>
  </si>
  <si>
    <t>40-30</t>
  </si>
  <si>
    <t>приходи от продажба на земя</t>
  </si>
  <si>
    <t>40-40</t>
  </si>
  <si>
    <t>Приходи от концесии</t>
  </si>
  <si>
    <t>41-00</t>
  </si>
  <si>
    <t>ВСИЧКО 2. НЕДАНЪЧНИ ПРИХОДИ</t>
  </si>
  <si>
    <t>СУБСИДИИ</t>
  </si>
  <si>
    <t>Обща изравнителна субсидия</t>
  </si>
  <si>
    <t>31-12</t>
  </si>
  <si>
    <t>възстановени трансфери за ЦБ</t>
  </si>
  <si>
    <t>получен трансфер (+)</t>
  </si>
  <si>
    <t>61-01</t>
  </si>
  <si>
    <t>предоставени трансфери (-)</t>
  </si>
  <si>
    <t>61-02</t>
  </si>
  <si>
    <t>Трансфери м/у бюджети и сметки за средства от ЕС</t>
  </si>
  <si>
    <t>62-00</t>
  </si>
  <si>
    <t>62-01</t>
  </si>
  <si>
    <t>62-02</t>
  </si>
  <si>
    <t>Трансфери от/за държ.предприятия и др.лица</t>
  </si>
  <si>
    <t>64-00</t>
  </si>
  <si>
    <t>Временни безлихв. заеми м/у бюджети и с/ки за средства от ЕС</t>
  </si>
  <si>
    <t>76-00</t>
  </si>
  <si>
    <t>Чужди средства от други лица</t>
  </si>
  <si>
    <t>93-10</t>
  </si>
  <si>
    <t>Всички приходи с държавен характер</t>
  </si>
  <si>
    <t>І.</t>
  </si>
  <si>
    <t>в т.ч.депозити и средства по сметки</t>
  </si>
  <si>
    <t>Всички приходи с общински характер</t>
  </si>
  <si>
    <t>ІІ.</t>
  </si>
  <si>
    <t>Общи приходи по бюджета:</t>
  </si>
  <si>
    <t>І+ІІ</t>
  </si>
  <si>
    <t>Приложение № 2</t>
  </si>
  <si>
    <t>РАЗПОРЕДИТЕЛ</t>
  </si>
  <si>
    <t xml:space="preserve">ПРБ </t>
  </si>
  <si>
    <t>ВРБ - СОУ "Г.С.Раковски"  гр.Котел</t>
  </si>
  <si>
    <t>ВРБ - ОУ "Н.Й.Вапцаров" с.Ябланово</t>
  </si>
  <si>
    <t>ВРБ - ОУ "Св.Св.Кирил и Методии" с.Кипилово</t>
  </si>
  <si>
    <t>ОУ "Хаджи Димитър" с.Соколарци</t>
  </si>
  <si>
    <t>ОУ "Кап.П.Пармаков"  с.Градец</t>
  </si>
  <si>
    <t>ОУ "Г.С.Раковски" с.Пъдарево</t>
  </si>
  <si>
    <t>ОУ                       с.Стрелци</t>
  </si>
  <si>
    <t>ОУ "Д-р П.Берон" с.Филаретово</t>
  </si>
  <si>
    <t>ОУ "Хр.Ботев" с.Мокрен</t>
  </si>
  <si>
    <t>НУ   с.Малко село</t>
  </si>
  <si>
    <t xml:space="preserve">ОУ "Хр.Ботев"      с. Тича </t>
  </si>
  <si>
    <t>Отдел "СХД"</t>
  </si>
  <si>
    <t>Исторически музей</t>
  </si>
  <si>
    <t>I. ПРИХОДИ</t>
  </si>
  <si>
    <t>Уточнен план</t>
  </si>
  <si>
    <t>Отчет</t>
  </si>
  <si>
    <t>под-§§</t>
  </si>
  <si>
    <t>Н А И М Е Н О В А Н И Е    Н А    П Р И Х О Д И Т Е</t>
  </si>
  <si>
    <t>Данък върху доходите на физически лица:</t>
  </si>
  <si>
    <t>Имуществени и други местни данъци :</t>
  </si>
  <si>
    <t>Приходи и доходи от собственост</t>
  </si>
  <si>
    <t>Общински такси</t>
  </si>
  <si>
    <t>Глоби, санкции и наказателни лихви</t>
  </si>
  <si>
    <t>Други неданъчни приходи</t>
  </si>
  <si>
    <t xml:space="preserve">Внесени ДДС и други данъци върху продажбите </t>
  </si>
  <si>
    <t>Постъпления от продажба на нефинансови активи (без 40-71)</t>
  </si>
  <si>
    <t>постъпления от продажба на транспортни средства</t>
  </si>
  <si>
    <t>постъпления от продажба на нематериални дълготрайни активи</t>
  </si>
  <si>
    <t>постъпления от продажба на земя</t>
  </si>
  <si>
    <t>Помощи, дарения и други безвъзмездно получени суми от страната</t>
  </si>
  <si>
    <t>I. ОБЩО ПРИХОДИ</t>
  </si>
  <si>
    <t>III ТРАНСФЕРИ - РЕКАПИТУЛАЦИЯ</t>
  </si>
  <si>
    <t>А) ТРАНСФЕРИ (СУБСИДИИ, ВНОСКИ) МЕЖДУ ЦЕНТРАЛНИЯ/РЕПУБЛИКАНСКИЯ БЮДЖЕТ  И  ДРУГИ  БЮДЖЕТИ</t>
  </si>
  <si>
    <t>Получени трансфери (субсидии/вноски) от ЦБ (нето)</t>
  </si>
  <si>
    <t>получени от общини целеви трансфери (субсидии) от ЦБ за капиталови разходи (+)</t>
  </si>
  <si>
    <t>трансфери от ЦБ</t>
  </si>
  <si>
    <t>получени от общини целеви трансфери (субсидии) от ЦБ чрез кодове в СЕБРА</t>
  </si>
  <si>
    <t>III. ОБЩО</t>
  </si>
  <si>
    <t>Б) ТРАНСФЕРИ МЕЖДУ БЮДЖЕТНИ СМЕТКИ И ИЗВЪНБЮДЖЕТНИ ФОНДОВЕ/СМЕТКИ</t>
  </si>
  <si>
    <t>Трансфери (субсидии, вноски) между бюджети (нето)</t>
  </si>
  <si>
    <t>трансфери между бюджети - получени трансфери (+)</t>
  </si>
  <si>
    <t>трансфери между бюджети - предоставени трансфери (-)</t>
  </si>
  <si>
    <t>61-05</t>
  </si>
  <si>
    <t>трансфери от МТСП по програми за осигуряване на заетост</t>
  </si>
  <si>
    <t>61-09</t>
  </si>
  <si>
    <t>вътрешни трансфери в системата на първостепенния разпоредител</t>
  </si>
  <si>
    <t>Трансфери (субсидии, вноски) между бюджетни и извънбюджетни сметки/фондове (нето)</t>
  </si>
  <si>
    <t>- получени трансфери (+)</t>
  </si>
  <si>
    <t>- предоставени трансфери (-)</t>
  </si>
  <si>
    <t>Трансфери от/за държавни предприятия, включени в консолидираната фискална програма</t>
  </si>
  <si>
    <t>IV. ОБЩО</t>
  </si>
  <si>
    <t>В) ВРЕМЕННИ БЕЗЛИХВЕНИ ЗАЕМИ МЕЖДУ ЦЕНТРАЛНИЯ БЮДЖЕТ,  БЮДЖЕТНИ СМЕТКИ  И  ИЗВЪНБЮДЖЕТНИ ФОНДОВЕ И СМЕТКИ</t>
  </si>
  <si>
    <t>Временни безлихвени заеми между бюджети и извънбюджетни сметки/фондове (нето)</t>
  </si>
  <si>
    <t>V. ОБЩО</t>
  </si>
  <si>
    <t>VI. ДЕФИЦИТ / ИЗЛИШЪК =</t>
  </si>
  <si>
    <t>= I.(раздел)-II.(раздел=рекапитулацията от всички дейности)+III.(раздел=рекапитулация от всички трансфери)</t>
  </si>
  <si>
    <t>VII. ОПЕРАЦИИ С ФИНАНСОВИ АКТИВИ И ПАСИВИ - ПОЗИЦИИ</t>
  </si>
  <si>
    <t>НАИМЕНОВАНИЕ НА ПАРАГРАФИТЕ И ПОДПАРАГРАФИТЕ</t>
  </si>
  <si>
    <t>Друго финансиране</t>
  </si>
  <si>
    <t>95-11</t>
  </si>
  <si>
    <t>налечности в касата в левове в края на периода</t>
  </si>
  <si>
    <t>VII. ОБЩО ОПЕРАЦИИ С ФИНАНСОВИ АКТИВИ И ПАСИВИ</t>
  </si>
  <si>
    <t>подпа-</t>
  </si>
  <si>
    <t xml:space="preserve">II. РАЗХОДИ - РЕКАПИТУЛАЦИЯ </t>
  </si>
  <si>
    <t>Отчет/план</t>
  </si>
  <si>
    <t>отчет по елементи/     общ отчет</t>
  </si>
  <si>
    <t>раграфи</t>
  </si>
  <si>
    <t xml:space="preserve">РЕКАПИТУЛАЦИЯ НА ДЕЙНОСТИТЕ </t>
  </si>
  <si>
    <t>Платени данъци, такси и администр.такси</t>
  </si>
  <si>
    <t>29-00</t>
  </si>
  <si>
    <t>Други разходи за лихви</t>
  </si>
  <si>
    <t>"Стипендии"</t>
  </si>
  <si>
    <t>II. ОБЩО РАЗХОДИ РЕКАПИТУЛАЦИЯ</t>
  </si>
  <si>
    <t>Показател</t>
  </si>
  <si>
    <t>І.Собствени приходи</t>
  </si>
  <si>
    <t>ІІ.Разходи</t>
  </si>
  <si>
    <t>ІІІ.Трансфери в т.ч.</t>
  </si>
  <si>
    <t>1.Взаимоотношения с ЦБ</t>
  </si>
  <si>
    <t>2.Трансфери</t>
  </si>
  <si>
    <t>3.Временни безлихвени заеми</t>
  </si>
  <si>
    <t>ІV.Бюджетно салдо І-ІІ+ІІІ</t>
  </si>
  <si>
    <t>V.Финансиране</t>
  </si>
  <si>
    <t>Разходи по проекти</t>
  </si>
  <si>
    <t>Проект</t>
  </si>
  <si>
    <t>срок на изпълнение</t>
  </si>
  <si>
    <t>размер на разходите</t>
  </si>
  <si>
    <t>общо</t>
  </si>
  <si>
    <t>в тч.</t>
  </si>
  <si>
    <t>финансова помощ</t>
  </si>
  <si>
    <t>собствен принос</t>
  </si>
  <si>
    <t>"Подобряване качеството на живот на възрастните и лицата с увреждания на територията на община Котел"</t>
  </si>
  <si>
    <t>№BG05M9OP001-2.002-0224-C001</t>
  </si>
  <si>
    <t>21.12.2015 - 21.07.2017</t>
  </si>
  <si>
    <t>Договор за предоставяне на безвъзмездна финансова помощ по подмярка 19.1 "Помощ за подготвителни дейности" на мярка 19 "Водено от общностите местно развитие" от ПРСР за периода 2014-2020 г.</t>
  </si>
  <si>
    <t>№РД50-165/ 07.12.2015</t>
  </si>
  <si>
    <t>07.12.2015 - 07.09.2015г.</t>
  </si>
  <si>
    <t>Общо разходи по проекти:</t>
  </si>
  <si>
    <t>70-00</t>
  </si>
  <si>
    <t>Придобиване на дялове, акции и съучастия</t>
  </si>
  <si>
    <t>2.2 Трансфери м/у  сметки за средства от ЕС</t>
  </si>
  <si>
    <t>3.1 Временни безлихв. заеми м/у бюджети и с/ки за средства от ЕС</t>
  </si>
  <si>
    <t>наказателни лихви за занъци</t>
  </si>
  <si>
    <t>Придобиване на дялове,акции и съучастия</t>
  </si>
  <si>
    <r>
      <t>окончателен годишен (</t>
    </r>
    <r>
      <rPr>
        <b/>
        <i/>
        <sz val="9"/>
        <rFont val="Times New Roman"/>
        <family val="1"/>
        <charset val="204"/>
      </rPr>
      <t>патентен</t>
    </r>
    <r>
      <rPr>
        <sz val="9"/>
        <rFont val="Times New Roman"/>
        <family val="1"/>
        <charset val="204"/>
      </rPr>
      <t>) данък</t>
    </r>
  </si>
  <si>
    <r>
      <t xml:space="preserve">данък върху </t>
    </r>
    <r>
      <rPr>
        <b/>
        <i/>
        <sz val="9"/>
        <rFont val="Times New Roman"/>
        <family val="1"/>
        <charset val="204"/>
      </rPr>
      <t>недвижими имоти</t>
    </r>
  </si>
  <si>
    <r>
      <t xml:space="preserve">данък върху </t>
    </r>
    <r>
      <rPr>
        <b/>
        <i/>
        <sz val="9"/>
        <rFont val="Times New Roman"/>
        <family val="1"/>
        <charset val="204"/>
      </rPr>
      <t>превозните средства</t>
    </r>
  </si>
  <si>
    <r>
      <t xml:space="preserve">данък при придобиване на имущество по </t>
    </r>
    <r>
      <rPr>
        <b/>
        <i/>
        <sz val="9"/>
        <rFont val="Times New Roman"/>
        <family val="1"/>
        <charset val="204"/>
      </rPr>
      <t>дарения и възмезден начин</t>
    </r>
  </si>
  <si>
    <r>
      <t xml:space="preserve">нетни приходи от продажби на </t>
    </r>
    <r>
      <rPr>
        <b/>
        <i/>
        <sz val="9"/>
        <rFont val="Times New Roman"/>
        <family val="1"/>
        <charset val="204"/>
      </rPr>
      <t>услуги, стоки и продукция</t>
    </r>
  </si>
  <si>
    <r>
      <t xml:space="preserve">приходи от </t>
    </r>
    <r>
      <rPr>
        <b/>
        <i/>
        <sz val="9"/>
        <rFont val="Times New Roman"/>
        <family val="1"/>
        <charset val="204"/>
      </rPr>
      <t>наеми на имущество</t>
    </r>
  </si>
  <si>
    <r>
      <t xml:space="preserve">приходи от </t>
    </r>
    <r>
      <rPr>
        <b/>
        <i/>
        <sz val="9"/>
        <rFont val="Times New Roman"/>
        <family val="1"/>
        <charset val="204"/>
      </rPr>
      <t>наеми на земя</t>
    </r>
  </si>
  <si>
    <r>
      <t xml:space="preserve">приходи от </t>
    </r>
    <r>
      <rPr>
        <b/>
        <i/>
        <sz val="9"/>
        <rFont val="Times New Roman"/>
        <family val="1"/>
        <charset val="204"/>
      </rPr>
      <t>лихви</t>
    </r>
    <r>
      <rPr>
        <sz val="9"/>
        <rFont val="Times New Roman"/>
        <family val="1"/>
        <charset val="204"/>
      </rPr>
      <t xml:space="preserve"> по текущи банкови </t>
    </r>
    <r>
      <rPr>
        <b/>
        <i/>
        <sz val="9"/>
        <rFont val="Times New Roman"/>
        <family val="1"/>
        <charset val="204"/>
      </rPr>
      <t>сметки</t>
    </r>
  </si>
  <si>
    <r>
      <t xml:space="preserve">за ползване на </t>
    </r>
    <r>
      <rPr>
        <b/>
        <i/>
        <sz val="9"/>
        <rFont val="Times New Roman"/>
        <family val="1"/>
        <charset val="204"/>
      </rPr>
      <t>детски градини</t>
    </r>
  </si>
  <si>
    <r>
      <t xml:space="preserve">за ползване на </t>
    </r>
    <r>
      <rPr>
        <b/>
        <i/>
        <sz val="9"/>
        <rFont val="Times New Roman"/>
        <family val="1"/>
        <charset val="204"/>
      </rPr>
      <t>домашен социален патронаж</t>
    </r>
    <r>
      <rPr>
        <sz val="9"/>
        <rFont val="Times New Roman"/>
        <family val="1"/>
        <charset val="204"/>
      </rPr>
      <t xml:space="preserve"> и други общински </t>
    </r>
    <r>
      <rPr>
        <b/>
        <i/>
        <sz val="9"/>
        <rFont val="Times New Roman"/>
        <family val="1"/>
        <charset val="204"/>
      </rPr>
      <t>социални услуги</t>
    </r>
  </si>
  <si>
    <r>
      <t xml:space="preserve">за ползване на </t>
    </r>
    <r>
      <rPr>
        <b/>
        <i/>
        <sz val="9"/>
        <rFont val="Times New Roman"/>
        <family val="1"/>
        <charset val="204"/>
      </rPr>
      <t>пазари</t>
    </r>
    <r>
      <rPr>
        <sz val="9"/>
        <rFont val="Times New Roman"/>
        <family val="1"/>
        <charset val="204"/>
      </rPr>
      <t>, тържища, панаири, тротоари, улични платна и др.</t>
    </r>
  </si>
  <si>
    <r>
      <t>за ползване</t>
    </r>
    <r>
      <rPr>
        <b/>
        <i/>
        <sz val="9"/>
        <rFont val="Times New Roman"/>
        <family val="1"/>
        <charset val="204"/>
      </rPr>
      <t xml:space="preserve"> на полудневни детски градини</t>
    </r>
  </si>
  <si>
    <r>
      <t xml:space="preserve">за </t>
    </r>
    <r>
      <rPr>
        <b/>
        <i/>
        <sz val="9"/>
        <rFont val="Times New Roman"/>
        <family val="1"/>
        <charset val="204"/>
      </rPr>
      <t>битови отпадъци</t>
    </r>
  </si>
  <si>
    <r>
      <t xml:space="preserve">за </t>
    </r>
    <r>
      <rPr>
        <b/>
        <i/>
        <sz val="9"/>
        <rFont val="Times New Roman"/>
        <family val="1"/>
        <charset val="204"/>
      </rPr>
      <t>технически услуги</t>
    </r>
  </si>
  <si>
    <r>
      <t xml:space="preserve">за </t>
    </r>
    <r>
      <rPr>
        <b/>
        <i/>
        <sz val="9"/>
        <rFont val="Times New Roman"/>
        <family val="1"/>
        <charset val="204"/>
      </rPr>
      <t>административни услуги</t>
    </r>
  </si>
  <si>
    <r>
      <t xml:space="preserve">за </t>
    </r>
    <r>
      <rPr>
        <b/>
        <i/>
        <sz val="9"/>
        <rFont val="Times New Roman"/>
        <family val="1"/>
        <charset val="204"/>
      </rPr>
      <t>откупуване на гробни места</t>
    </r>
  </si>
  <si>
    <r>
      <t>за</t>
    </r>
    <r>
      <rPr>
        <b/>
        <i/>
        <sz val="9"/>
        <rFont val="Times New Roman"/>
        <family val="1"/>
        <charset val="204"/>
      </rPr>
      <t xml:space="preserve"> притежаване на куче</t>
    </r>
  </si>
  <si>
    <r>
      <t>други</t>
    </r>
    <r>
      <rPr>
        <sz val="9"/>
        <rFont val="Times New Roman"/>
        <family val="1"/>
        <charset val="204"/>
      </rPr>
      <t xml:space="preserve"> общински такси</t>
    </r>
  </si>
  <si>
    <r>
      <t>глоби</t>
    </r>
    <r>
      <rPr>
        <sz val="9"/>
        <rFont val="Times New Roman"/>
        <family val="1"/>
        <charset val="204"/>
      </rPr>
      <t>,</t>
    </r>
    <r>
      <rPr>
        <i/>
        <sz val="9"/>
        <rFont val="Times New Roman"/>
        <family val="1"/>
        <charset val="204"/>
      </rPr>
      <t xml:space="preserve"> </t>
    </r>
    <r>
      <rPr>
        <sz val="9"/>
        <rFont val="Times New Roman"/>
        <family val="1"/>
        <charset val="204"/>
      </rPr>
      <t>санкции, неустойки, наказателни лихви, обезщетения и начети</t>
    </r>
  </si>
  <si>
    <r>
      <t>получени</t>
    </r>
    <r>
      <rPr>
        <b/>
        <i/>
        <sz val="9"/>
        <rFont val="Times New Roman"/>
        <family val="1"/>
        <charset val="204"/>
      </rPr>
      <t xml:space="preserve"> застрахователни обезщетения за ДМА</t>
    </r>
  </si>
  <si>
    <r>
      <t>други</t>
    </r>
    <r>
      <rPr>
        <sz val="9"/>
        <rFont val="Times New Roman"/>
        <family val="1"/>
        <charset val="204"/>
      </rPr>
      <t xml:space="preserve"> неданъчни приходи</t>
    </r>
  </si>
  <si>
    <r>
      <t xml:space="preserve">внесен </t>
    </r>
    <r>
      <rPr>
        <i/>
        <sz val="9"/>
        <rFont val="Times New Roman"/>
        <family val="1"/>
        <charset val="204"/>
      </rPr>
      <t>данък върху приходите от стопанска дейност</t>
    </r>
    <r>
      <rPr>
        <sz val="9"/>
        <rFont val="Times New Roman"/>
        <family val="1"/>
        <charset val="204"/>
      </rPr>
      <t xml:space="preserve"> на бюджетните предприятия (-)</t>
    </r>
  </si>
  <si>
    <r>
      <t xml:space="preserve">постъпления от продажба на </t>
    </r>
    <r>
      <rPr>
        <b/>
        <i/>
        <sz val="9"/>
        <rFont val="Times New Roman"/>
        <family val="1"/>
        <charset val="204"/>
      </rPr>
      <t>сгради</t>
    </r>
  </si>
  <si>
    <r>
      <t>обща  субсидия и други трансфери за държавни  дейности</t>
    </r>
    <r>
      <rPr>
        <sz val="9"/>
        <rFont val="Times New Roman"/>
        <family val="1"/>
        <charset val="204"/>
      </rPr>
      <t xml:space="preserve"> от ЦБ за общини (+)</t>
    </r>
  </si>
  <si>
    <r>
      <t>обща изравнителна субсидия и други трансфери за местни дейности</t>
    </r>
    <r>
      <rPr>
        <sz val="9"/>
        <rFont val="Times New Roman"/>
        <family val="1"/>
        <charset val="204"/>
      </rPr>
      <t xml:space="preserve"> от ЦБ за общини (+)</t>
    </r>
  </si>
  <si>
    <r>
      <t xml:space="preserve">Депозити и средства по сметки - </t>
    </r>
    <r>
      <rPr>
        <b/>
        <i/>
        <sz val="9"/>
        <rFont val="Times New Roman"/>
        <family val="1"/>
        <charset val="204"/>
      </rPr>
      <t>нето</t>
    </r>
    <r>
      <rPr>
        <b/>
        <sz val="9"/>
        <rFont val="Times New Roman"/>
        <family val="1"/>
        <charset val="204"/>
      </rPr>
      <t xml:space="preserve"> (+/-)    (този параграф се използва и за наличностите на ЦБ в БНБ)</t>
    </r>
  </si>
  <si>
    <r>
      <t>остатък</t>
    </r>
    <r>
      <rPr>
        <sz val="9"/>
        <rFont val="Times New Roman"/>
        <family val="1"/>
        <charset val="204"/>
      </rPr>
      <t xml:space="preserve"> в</t>
    </r>
    <r>
      <rPr>
        <b/>
        <sz val="9"/>
        <rFont val="Times New Roman"/>
        <family val="1"/>
        <charset val="204"/>
      </rPr>
      <t xml:space="preserve"> </t>
    </r>
    <r>
      <rPr>
        <sz val="9"/>
        <rFont val="Times New Roman"/>
        <family val="1"/>
        <charset val="204"/>
      </rPr>
      <t xml:space="preserve">левове </t>
    </r>
    <r>
      <rPr>
        <b/>
        <sz val="9"/>
        <rFont val="Times New Roman"/>
        <family val="1"/>
        <charset val="204"/>
      </rPr>
      <t>по сметки</t>
    </r>
    <r>
      <rPr>
        <sz val="9"/>
        <rFont val="Times New Roman"/>
        <family val="1"/>
        <charset val="204"/>
      </rPr>
      <t xml:space="preserve"> от</t>
    </r>
    <r>
      <rPr>
        <b/>
        <i/>
        <sz val="9"/>
        <rFont val="Times New Roman"/>
        <family val="1"/>
        <charset val="204"/>
      </rPr>
      <t xml:space="preserve"> предходния период</t>
    </r>
    <r>
      <rPr>
        <sz val="9"/>
        <rFont val="Times New Roman"/>
        <family val="1"/>
        <charset val="204"/>
      </rPr>
      <t xml:space="preserve"> (+)</t>
    </r>
  </si>
  <si>
    <r>
      <t>наличност</t>
    </r>
    <r>
      <rPr>
        <sz val="9"/>
        <rFont val="Times New Roman"/>
        <family val="1"/>
        <charset val="204"/>
      </rPr>
      <t xml:space="preserve"> в левове </t>
    </r>
    <r>
      <rPr>
        <b/>
        <sz val="9"/>
        <rFont val="Times New Roman"/>
        <family val="1"/>
        <charset val="204"/>
      </rPr>
      <t>по сметки</t>
    </r>
    <r>
      <rPr>
        <sz val="9"/>
        <rFont val="Times New Roman"/>
        <family val="1"/>
        <charset val="204"/>
      </rPr>
      <t xml:space="preserve"> в </t>
    </r>
    <r>
      <rPr>
        <b/>
        <i/>
        <sz val="9"/>
        <rFont val="Times New Roman"/>
        <family val="1"/>
        <charset val="204"/>
      </rPr>
      <t>края на периода</t>
    </r>
    <r>
      <rPr>
        <sz val="9"/>
        <rFont val="Times New Roman"/>
        <family val="1"/>
        <charset val="204"/>
      </rPr>
      <t xml:space="preserve"> (-)</t>
    </r>
  </si>
  <si>
    <r>
      <t xml:space="preserve">обезщетения и помощи по </t>
    </r>
    <r>
      <rPr>
        <b/>
        <i/>
        <sz val="9"/>
        <rFont val="Times New Roman"/>
        <family val="1"/>
        <charset val="204"/>
      </rPr>
      <t>решение на общинския съвет</t>
    </r>
  </si>
  <si>
    <t xml:space="preserve">„Подкрепа за реконструкция/ обновяване и оборудване на общински лечебни заведения в общини, извън градските агломерационни ареали” BG161PO001/4.1-05/2011 </t>
  </si>
  <si>
    <t>“Подобряване на грижата за уязвими деца в Община Котел чрез разкриване на ЦНСТ и ЦСРИ в общността“</t>
  </si>
  <si>
    <t>Проект "Успех"                                                           Проект "Подобряване на качеството на образованието в средищните училища, чрез въвеждане на ЦОУП" (проектите се реализират в училищата)</t>
  </si>
  <si>
    <t>Проект : "Обучение и заетост на младите хора"</t>
  </si>
  <si>
    <t>Проект: "Нови възможности за грижа"</t>
  </si>
  <si>
    <t xml:space="preserve"> BG161PO001/4.1- 05/2011/010</t>
  </si>
  <si>
    <t>25.10.2012 - 28.02.2016</t>
  </si>
  <si>
    <t xml:space="preserve">BG051PO001-5.2.12-0079-C0001 </t>
  </si>
  <si>
    <t>17.09.2015 - 31.10.2015</t>
  </si>
  <si>
    <t>2.1 Трансфери м/у бюджети и сметки за средства от ЕС(+/-)</t>
  </si>
  <si>
    <t xml:space="preserve">№   договор </t>
  </si>
  <si>
    <t>Прилложение 3</t>
  </si>
  <si>
    <t>§51 §52      §53 §54</t>
  </si>
  <si>
    <t>Приложение № 4</t>
  </si>
  <si>
    <t xml:space="preserve"> ОТЧЕТ РАЗХОДИТЕ ПО БЮДЖЕТА НА ОБЩИНА КОТЕЛ КЪМ 31.12.2016 Г.</t>
  </si>
  <si>
    <t>Уточнен план към 31.12.2016</t>
  </si>
  <si>
    <t>Отчет към 31.12.2016</t>
  </si>
  <si>
    <t>Уточнен годишен план 31.12.2016</t>
  </si>
  <si>
    <t>Отчет към 31.12.2016 г.</t>
  </si>
  <si>
    <t xml:space="preserve"> Отчет на приходите па бюджета на Община Котел към 31.12.2016 г.</t>
  </si>
  <si>
    <t>ОТЧЕТ НА ПРИХОДИТЕ И РАЗХОДИТЕ ПО   РАЗПОРЕДИТЕЛИ  КЪМ 31.12.2016 Г.</t>
  </si>
  <si>
    <t>Отчет  на сметките за средства от ЕС към 31.12.2016 г.</t>
  </si>
  <si>
    <t>Отчет 31.12.2016 г.</t>
  </si>
  <si>
    <t>-159650</t>
  </si>
  <si>
    <t>-127481</t>
  </si>
  <si>
    <t>-14805</t>
  </si>
  <si>
    <t>-68304</t>
  </si>
  <si>
    <t>72-00</t>
  </si>
  <si>
    <t>Разходи за лихви</t>
  </si>
  <si>
    <t>29-91</t>
  </si>
  <si>
    <t>други разходи за лихви към местни лица</t>
  </si>
  <si>
    <t>ОБЩО  ЗА ОБЩИНА КОТЕЛ    КЪМ 31.12.2016 Г.</t>
  </si>
  <si>
    <r>
      <t xml:space="preserve">текущи и капиталови </t>
    </r>
    <r>
      <rPr>
        <sz val="9"/>
        <rFont val="Times New Roman"/>
        <family val="1"/>
        <charset val="204"/>
      </rPr>
      <t xml:space="preserve">дарения, помощи и други безвъзмездно получени суми </t>
    </r>
    <r>
      <rPr>
        <b/>
        <i/>
        <sz val="9"/>
        <rFont val="Times New Roman"/>
        <family val="1"/>
        <charset val="204"/>
      </rPr>
      <t>от страната</t>
    </r>
  </si>
  <si>
    <t>Уточнен план 30.12.2016 г.</t>
  </si>
  <si>
    <t>Отчет към 30.12.2016 г.</t>
  </si>
  <si>
    <t>ИНВЕСТИЦИОННА ПРОГРАМА 2016 Г.</t>
  </si>
  <si>
    <t>Приложение №5</t>
  </si>
  <si>
    <t>Дейност по ЕВК</t>
  </si>
  <si>
    <t xml:space="preserve">ОБЩО ЗА КАПИТАЛОВИ РАЗХОДИ  </t>
  </si>
  <si>
    <t>държавни дейности</t>
  </si>
  <si>
    <t>местни дейности</t>
  </si>
  <si>
    <t>отчет към31.12</t>
  </si>
  <si>
    <t>І. ОБЕКТИ, ФИНАНСИРАНИ ОТ ЦЕЛЕВАТА СУБСИДИЯ В Т. Ч. ПРЕХОДЕН ОСТАТЪК  /§31 13/</t>
  </si>
  <si>
    <t>1.Основни ремонти на ДМА</t>
  </si>
  <si>
    <t>Реконструкция общинска сграда МЦ СМР</t>
  </si>
  <si>
    <r>
      <t xml:space="preserve">ОР ул.Проф.Павлов о.т.429 </t>
    </r>
    <r>
      <rPr>
        <strike/>
        <sz val="9"/>
        <color indexed="8"/>
        <rFont val="Times New Roman"/>
        <family val="1"/>
        <charset val="204"/>
      </rPr>
      <t xml:space="preserve"> : </t>
    </r>
    <r>
      <rPr>
        <sz val="9"/>
        <color indexed="8"/>
        <rFont val="Times New Roman"/>
        <family val="1"/>
        <charset val="204"/>
      </rPr>
      <t xml:space="preserve">о.т.335, ул."Н.Й.Вапцаров" о.т.335 </t>
    </r>
    <r>
      <rPr>
        <strike/>
        <sz val="9"/>
        <color indexed="8"/>
        <rFont val="Times New Roman"/>
        <family val="1"/>
        <charset val="204"/>
      </rPr>
      <t xml:space="preserve"> : </t>
    </r>
    <r>
      <rPr>
        <sz val="9"/>
        <color indexed="8"/>
        <rFont val="Times New Roman"/>
        <family val="1"/>
        <charset val="204"/>
      </rPr>
      <t>о.т.334 и ул."Камчия" о.т.335 към о.т.191-130 , с.Ябланово</t>
    </r>
  </si>
  <si>
    <t>ОР ул.СтойкоБожилчев о.т.72-155-152-153-143-142-106, сМокрен</t>
  </si>
  <si>
    <r>
      <t xml:space="preserve">ОР улица о.т.110 </t>
    </r>
    <r>
      <rPr>
        <strike/>
        <sz val="9"/>
        <color indexed="8"/>
        <rFont val="Times New Roman"/>
        <family val="1"/>
        <charset val="204"/>
      </rPr>
      <t xml:space="preserve"> : </t>
    </r>
    <r>
      <rPr>
        <sz val="9"/>
        <color indexed="8"/>
        <rFont val="Times New Roman"/>
        <family val="1"/>
        <charset val="204"/>
      </rPr>
      <t>о.т.527 кв.Изток , Котел</t>
    </r>
  </si>
  <si>
    <r>
      <t xml:space="preserve">ОР улица о.т.148 </t>
    </r>
    <r>
      <rPr>
        <strike/>
        <sz val="9"/>
        <color indexed="8"/>
        <rFont val="Times New Roman"/>
        <family val="1"/>
        <charset val="204"/>
      </rPr>
      <t xml:space="preserve"> : </t>
    </r>
    <r>
      <rPr>
        <sz val="9"/>
        <color indexed="8"/>
        <rFont val="Times New Roman"/>
        <family val="1"/>
        <charset val="204"/>
      </rPr>
      <t xml:space="preserve"> о.т.223 кв.Изток , Котел</t>
    </r>
  </si>
  <si>
    <t>ОР мост с.Катунище</t>
  </si>
  <si>
    <t>ОР обществена тоалетна с.Медвен</t>
  </si>
  <si>
    <t>2606 служ.</t>
  </si>
  <si>
    <t>ОР ул."Раковски" с.Ябланово</t>
  </si>
  <si>
    <t>2.Придобиване на ДМА</t>
  </si>
  <si>
    <t>Ограда ЦДГ Ябланово</t>
  </si>
  <si>
    <t>Външни ВиК връзки за ЦНСТ Котел CМР</t>
  </si>
  <si>
    <t>3.Придобиване на НМДА</t>
  </si>
  <si>
    <t>Програмен продукт СФУК</t>
  </si>
  <si>
    <t xml:space="preserve"> ІІ. ОБЕКТИ, ФИНАСИРАНИ ОТ ЦЕЛЕВАТА СУБСИДИЯ ЗА ИЗГРАЖДАНЕ И ОСНОВЕН РЕМОНТ НА ОБЩИНСКИ ПЪТИЩА В Т. Ч. ПРЕХОДЕН ОСТАТЪК/§31 13/</t>
  </si>
  <si>
    <t>Реконструкция на път SLV 1005, Катунище - Нейково извън населените места - СМР</t>
  </si>
  <si>
    <t>2832 М.12</t>
  </si>
  <si>
    <t>ОР път SLV 1003, ІІ-48(м.Ловен дом)  - Медвен от км.0+000 до км4+800 - РП</t>
  </si>
  <si>
    <t>ОР път SLV 1004,  II-48(м.Жеравн.барака) - Жеравна от км.0+000 до км.6+300 - РП</t>
  </si>
  <si>
    <t>SLV 3013 /MП1/ SLV 1002 /Котел/-Чукари-Чутурка</t>
  </si>
  <si>
    <t>SLV 3010 /IV-48412/ III-484 с.Кипилово-с.Боринци</t>
  </si>
  <si>
    <t>VTR 1078 /IV-53027/ III-484 с.Боринци-с.Стрелци</t>
  </si>
  <si>
    <t>SLV 3001 /IV с.Тича-с.Братан</t>
  </si>
  <si>
    <t>TGV 2066 /IV-48022/ Граница Община Омуртаг-с.ОстраМогила</t>
  </si>
  <si>
    <t>ОР път SLV 2007, Филаретоно-Топузево-Соколарци от км.0+000 до км 4+800 - СМР</t>
  </si>
  <si>
    <t>2832       служебно</t>
  </si>
  <si>
    <t xml:space="preserve">Рехабилитация на Общински път /ІІІ-706/- Филаретоно-Топузево-Соколарци от км.0+000 до км 4+909,24 </t>
  </si>
  <si>
    <t>Рехабилитация на Общински път /ІІІ-706/- Филаретоно-Топузево-Соколарци от км.0+000 до км 4+909,24 АН СН</t>
  </si>
  <si>
    <t xml:space="preserve"> ІII. ОБЕКТИ, ФИНАСИРАНИ СЪС СОБСТВЕНИ ПРИХОДИ</t>
  </si>
  <si>
    <t>Основен ремонт Фадрома</t>
  </si>
  <si>
    <t>Център град Котел - ИП</t>
  </si>
  <si>
    <t>ОР котелна и ВОИ и външен подземен топлопровод ОУ Тича</t>
  </si>
  <si>
    <t xml:space="preserve">ОР ул.”Г.С.Раковски” с.Ябланово- ИП </t>
  </si>
  <si>
    <t xml:space="preserve">Преустройство на съществуваща административна сграда (бивша банка)- ПР </t>
  </si>
  <si>
    <r>
      <t xml:space="preserve">ОР улици кв.Садина, Котел  о.т.233 </t>
    </r>
    <r>
      <rPr>
        <strike/>
        <sz val="9"/>
        <color indexed="8"/>
        <rFont val="Times New Roman"/>
        <family val="1"/>
        <charset val="204"/>
      </rPr>
      <t xml:space="preserve"> : </t>
    </r>
    <r>
      <rPr>
        <sz val="9"/>
        <color indexed="8"/>
        <rFont val="Times New Roman"/>
        <family val="1"/>
        <charset val="204"/>
      </rPr>
      <t xml:space="preserve"> о.т.200 ,  о.т.198 - о.т.240</t>
    </r>
  </si>
  <si>
    <t>ОР Исузу СН 98-49</t>
  </si>
  <si>
    <t>„Преустройство на първи етаж на съществуваща сграда в съответствие с изискванията за достъпна среда, находящ се в гр.Котел, ул.”Алеко Богориди” №1”. -АН</t>
  </si>
  <si>
    <t>ОР ул."Младост"  ОТ14-ОТ38, Филаретово</t>
  </si>
  <si>
    <t xml:space="preserve">ОР ул.Марко Лерински" </t>
  </si>
  <si>
    <t>ОР ул."Паисий"</t>
  </si>
  <si>
    <t>ор ул.м/у ДГ и жил.блок</t>
  </si>
  <si>
    <t>Контейнери тип Бобър</t>
  </si>
  <si>
    <t xml:space="preserve">ВъншенВ с.Тича-сондажи </t>
  </si>
  <si>
    <t>Моторни коси</t>
  </si>
  <si>
    <t>2619увел.м.11 от 4901</t>
  </si>
  <si>
    <t>Надграждане на същ.система  за видеонаблюд. Гр.Котел</t>
  </si>
  <si>
    <t>Придобиване на лек автомобил-доплащане</t>
  </si>
  <si>
    <t>Изграждане на допълнителна водоснабдителна мрежа на с.Кипилово-СН</t>
  </si>
  <si>
    <t>Компресор за въздух 100 л.</t>
  </si>
  <si>
    <t>3.Придобиване на НДМА</t>
  </si>
  <si>
    <t>Информационна система  CadIS</t>
  </si>
  <si>
    <t>Придобиване на земя</t>
  </si>
  <si>
    <t>Придобиване на част от имот в стоп.двор с.Тича</t>
  </si>
  <si>
    <t>IV. ОБЕКТИ, ФИНАНСИРАНИ СЪС ПОСТЪПЛЕНИЯ ОТ ПРОДАЖБИ НА ОБЩИНСКИ НЕФИНАНСОВИ АКТИВИ В Т. Ч. ПРЕХОДЕН ОСТАТЪК /§40-00 /</t>
  </si>
  <si>
    <t>ОР водопроводно мрежа ул.Освобождение, ул.Стадиона и ул.Котленски проход, Ябланово</t>
  </si>
  <si>
    <t>Корекция на р.Глогова, Котел</t>
  </si>
  <si>
    <r>
      <t xml:space="preserve">ОР ул.В.Левски о.т.63 </t>
    </r>
    <r>
      <rPr>
        <strike/>
        <sz val="9"/>
        <color indexed="8"/>
        <rFont val="Times New Roman"/>
        <family val="1"/>
        <charset val="204"/>
      </rPr>
      <t xml:space="preserve"> : </t>
    </r>
    <r>
      <rPr>
        <sz val="9"/>
        <color indexed="8"/>
        <rFont val="Times New Roman"/>
        <family val="1"/>
        <charset val="204"/>
      </rPr>
      <t xml:space="preserve"> о.т.121, Кипилово</t>
    </r>
  </si>
  <si>
    <t>ОР ул.В.Левски, ул.И.Драгостинов и ул.Разбойна и канавки, Нейково</t>
  </si>
  <si>
    <r>
      <t xml:space="preserve">ОР ул.Хр.Ботев  о.т.194 </t>
    </r>
    <r>
      <rPr>
        <strike/>
        <sz val="9"/>
        <color indexed="8"/>
        <rFont val="Times New Roman"/>
        <family val="1"/>
        <charset val="204"/>
      </rPr>
      <t xml:space="preserve"> : </t>
    </r>
    <r>
      <rPr>
        <sz val="9"/>
        <color indexed="8"/>
        <rFont val="Times New Roman"/>
        <family val="1"/>
        <charset val="204"/>
      </rPr>
      <t xml:space="preserve"> о.т.196 ул.Ивайло о.т.308 -310 -287, о.т.308-310-285, Ябланово - трошенокаменна настилка и канавки</t>
    </r>
  </si>
  <si>
    <t>ОР ул.Д.Жеков, Пъдарево</t>
  </si>
  <si>
    <t>ОР улица кв.Изток, Котел, о.т.109</t>
  </si>
  <si>
    <t>ОР и осветяване на крепостна стена на входа на града - СМР и ИП</t>
  </si>
  <si>
    <t>ОР площадно пространство Кипилово, Градец, Ябланово, Мокрен, Тича и Филаретово - ИП</t>
  </si>
  <si>
    <t>ОР фасада и покрив къща гр.Варна</t>
  </si>
  <si>
    <t>ОР препокриване къща-музей З.Стоянов, Медвен</t>
  </si>
  <si>
    <t>ОР препокриване Карадобрева къща, Котел</t>
  </si>
  <si>
    <t>Ремонт на оградните каменни зидове на четирите музейни експозиции Жеравна</t>
  </si>
  <si>
    <t>Подмяна прозорци Художествена галерия Жеравна</t>
  </si>
  <si>
    <t>ОР покрив Козичкови къщи Котел</t>
  </si>
  <si>
    <t>Ремонт фасада Исторически музей</t>
  </si>
  <si>
    <t>ОР покрив ПНМ</t>
  </si>
  <si>
    <t>Отоплителна инсталация кметство Ябланово</t>
  </si>
  <si>
    <t>Сушилня ЦДГ Котел</t>
  </si>
  <si>
    <t>Матричен принтер ДСП Котел</t>
  </si>
  <si>
    <t>Външно водоснабдяване с.Седларево - ИП</t>
  </si>
  <si>
    <t>Външен водопровод с.Тича - ППП</t>
  </si>
  <si>
    <t>Външен водопровод с.Тича - сондажни проучвания</t>
  </si>
  <si>
    <t>Проектиране на зелени паркови площи на Територията на Община Котел</t>
  </si>
  <si>
    <t>Спортни площадки Котел, Ябланово, Мокрен Кипилово и Тича -  ИП</t>
  </si>
  <si>
    <t>Ски писта на територията на Община Котел - ППП</t>
  </si>
  <si>
    <t>Проектиране и изграждане на каменна кула, Тича</t>
  </si>
  <si>
    <t>V. ОБЕКТИ, ФИНАНСИРАНИ СЪС СРЕДСТВА ОТ ДЕЛЕГИРАНИТЕ БЮДЖЕТИ НА УЧИЛИЩАТА</t>
  </si>
  <si>
    <t>м.11</t>
  </si>
  <si>
    <t>ОР водопроводна инсталация СОУ Котел, ул.А.Белопахов 1, Котел</t>
  </si>
  <si>
    <t>ОР радиатори СОУ Котел, ул.А.Белопахов 1, Котел</t>
  </si>
  <si>
    <t>ОР дограма ОУ Кипилово</t>
  </si>
  <si>
    <t>Компютри и периферия училища ОУ Градец</t>
  </si>
  <si>
    <t>м.10</t>
  </si>
  <si>
    <t>Мултифункционално устройство ОУ Мокрен</t>
  </si>
  <si>
    <t>Мултимедия ОУ Соколарци</t>
  </si>
  <si>
    <t>Склад за дърва ОУ Градец, ул.Поп Георги 1 5202</t>
  </si>
  <si>
    <t>Котел за отоплителна инсталация ОУ Ябланово</t>
  </si>
  <si>
    <t>м.10§  5205</t>
  </si>
  <si>
    <t>Придобиване на ъглови дивани - 2 бр. ОУ Ябланово</t>
  </si>
  <si>
    <t>ПУДООС</t>
  </si>
  <si>
    <t>Спортен инвентар СУ Котел-</t>
  </si>
  <si>
    <t>Ксерокс СУ гр.Котел</t>
  </si>
  <si>
    <t>Придобиване на тахограф СУ г.Котел</t>
  </si>
  <si>
    <t>м.12</t>
  </si>
  <si>
    <t>Мултифункционално устройство СУ Котел</t>
  </si>
  <si>
    <t>VІ. ОБЕКТИ, ФИНАНСИРАНИ СЪС СРЕДСТВА ОТ ЕВРОПЕЙСКИЯ СЪЮЗ</t>
  </si>
  <si>
    <t>"Реконструкция , обновяване и оборудване  на общински лечебни заведения извън градските ареали"</t>
  </si>
  <si>
    <t>Придобиване на транспортно средство</t>
  </si>
  <si>
    <t>Озавеждане на ЦУДС</t>
  </si>
  <si>
    <t>Обзавеждане по проект "ВОМР"</t>
  </si>
  <si>
    <t>1.Придобиване на НДМА</t>
  </si>
  <si>
    <t>Уеб страница  по проект "ВОМР"</t>
  </si>
  <si>
    <t>VII. ОБЕКТИ, ФИНАНСИРАНИ СЪС СРЕДСТВА ОТ ДАРЕНИЯ</t>
  </si>
  <si>
    <t>Съдомиялня</t>
  </si>
  <si>
    <t>Хладилник</t>
  </si>
  <si>
    <t>Кухненски шкафове</t>
  </si>
  <si>
    <t>Копютърна конфигурация и монитори</t>
  </si>
  <si>
    <t>Лазарен принтер</t>
  </si>
  <si>
    <t>Цифрова копирна машина</t>
  </si>
  <si>
    <t>Мултимедиен проектор</t>
  </si>
  <si>
    <t>Лаптоп</t>
  </si>
  <si>
    <t>Офис пакет и програм.продукт</t>
  </si>
  <si>
    <t>Х. ОБЕКТИ, ФИНАНСИРАНИ СЪС СРЕДСТВА ОТ МКВП МС</t>
  </si>
  <si>
    <t>VIII. ОБЕКТИ, ФИНАНСИРАНИ СЪС СРЕДСТВА НА ИСТОРИЧЕСКИ МУЗЕЙ</t>
  </si>
  <si>
    <t>Софтуерен продукт за дегитализация на ДКЦ</t>
  </si>
  <si>
    <t>ІХ. ОБЕКТИ, ФИНАНСИРАНИ С ПРЕХОДЕН ОСТАТЪК ОТ ТРАНСФЕРИ ЗА ЗИМНО ПОДДЪРЖАНЕ И СНЕГОПОЧИСТВАНЕ НА ОБЩИНСКИ ПЪТИЩА</t>
  </si>
  <si>
    <t>1.Придобиване на ДМА</t>
  </si>
  <si>
    <t>Придобиване на снегорини-3 бр.</t>
  </si>
  <si>
    <t>Х. ОБЕКТИ, ФИНАНСИРАНИ СЪС СРЕДСТВА ОТ  ПУДООС</t>
  </si>
  <si>
    <t>Мултимедия с.Кипилово</t>
  </si>
  <si>
    <t>Дървена беседка ОУ  с.Кипилово</t>
  </si>
  <si>
    <t>Спортна площадка с.Соколарци</t>
  </si>
  <si>
    <t>Спортна площадка с.Мокрен</t>
  </si>
  <si>
    <t>Зони за отдих с.Стрелци</t>
  </si>
  <si>
    <t>Зони за отдих с.Ябланово</t>
  </si>
  <si>
    <t>Зони за отдих с.Тича</t>
  </si>
  <si>
    <t>храни</t>
  </si>
  <si>
    <t>вс.отч./вс.пл.</t>
  </si>
  <si>
    <t>%</t>
  </si>
  <si>
    <t>към общия разх.</t>
  </si>
</sst>
</file>

<file path=xl/styles.xml><?xml version="1.0" encoding="utf-8"?>
<styleSheet xmlns="http://schemas.openxmlformats.org/spreadsheetml/2006/main">
  <numFmts count="5">
    <numFmt numFmtId="164" formatCode="0#&quot;-&quot;0#"/>
    <numFmt numFmtId="165" formatCode="0.0"/>
    <numFmt numFmtId="166" formatCode="00&quot;-&quot;0#"/>
    <numFmt numFmtId="167" formatCode="#,##0_ ;\-#,##0\ "/>
    <numFmt numFmtId="169" formatCode="#,##0\ &quot;лв&quot;"/>
  </numFmts>
  <fonts count="50">
    <font>
      <sz val="11"/>
      <color theme="1"/>
      <name val="Calibri"/>
      <family val="2"/>
      <charset val="204"/>
      <scheme val="minor"/>
    </font>
    <font>
      <sz val="10"/>
      <name val="Hebar"/>
      <charset val="204"/>
    </font>
    <font>
      <sz val="10"/>
      <name val="Arial"/>
      <family val="2"/>
      <charset val="204"/>
    </font>
    <font>
      <sz val="10"/>
      <name val="Arial CYR"/>
      <charset val="204"/>
    </font>
    <font>
      <b/>
      <sz val="8"/>
      <name val="Times New Roman"/>
      <family val="1"/>
      <charset val="204"/>
    </font>
    <font>
      <b/>
      <i/>
      <sz val="8"/>
      <name val="Times New Roman"/>
      <family val="1"/>
      <charset val="204"/>
    </font>
    <font>
      <b/>
      <sz val="8"/>
      <color rgb="FF7030A0"/>
      <name val="Times New Roman"/>
      <family val="1"/>
      <charset val="204"/>
    </font>
    <font>
      <b/>
      <sz val="8"/>
      <color theme="1"/>
      <name val="Times New Roman"/>
      <family val="1"/>
      <charset val="204"/>
    </font>
    <font>
      <sz val="8"/>
      <color theme="1"/>
      <name val="Times New Roman"/>
      <family val="1"/>
      <charset val="204"/>
    </font>
    <font>
      <sz val="8"/>
      <color rgb="FFFF0000"/>
      <name val="Times New Roman"/>
      <family val="1"/>
      <charset val="204"/>
    </font>
    <font>
      <sz val="8"/>
      <name val="Times New Roman"/>
      <family val="1"/>
      <charset val="204"/>
    </font>
    <font>
      <b/>
      <sz val="8"/>
      <color indexed="12"/>
      <name val="Times New Roman"/>
      <family val="1"/>
      <charset val="204"/>
    </font>
    <font>
      <sz val="8"/>
      <color indexed="12"/>
      <name val="Times New Roman"/>
      <family val="1"/>
      <charset val="204"/>
    </font>
    <font>
      <i/>
      <sz val="8"/>
      <name val="Times New Roman"/>
      <family val="1"/>
      <charset val="204"/>
    </font>
    <font>
      <b/>
      <sz val="8"/>
      <color rgb="FFFF0000"/>
      <name val="Times New Roman"/>
      <family val="1"/>
      <charset val="204"/>
    </font>
    <font>
      <i/>
      <sz val="8"/>
      <color rgb="FFFF0000"/>
      <name val="Times New Roman"/>
      <family val="1"/>
      <charset val="204"/>
    </font>
    <font>
      <b/>
      <i/>
      <sz val="8"/>
      <color rgb="FFFF0000"/>
      <name val="Times New Roman"/>
      <family val="1"/>
      <charset val="204"/>
    </font>
    <font>
      <b/>
      <i/>
      <sz val="12"/>
      <name val="Times New Roman"/>
      <family val="1"/>
      <charset val="204"/>
    </font>
    <font>
      <sz val="10"/>
      <name val="Times New Roman"/>
      <family val="1"/>
      <charset val="204"/>
    </font>
    <font>
      <i/>
      <sz val="10"/>
      <name val="Times New Roman"/>
      <family val="1"/>
      <charset val="204"/>
    </font>
    <font>
      <b/>
      <sz val="10"/>
      <name val="Times New Roman"/>
      <family val="1"/>
      <charset val="204"/>
    </font>
    <font>
      <b/>
      <i/>
      <sz val="10"/>
      <name val="Times New Roman"/>
      <family val="1"/>
      <charset val="204"/>
    </font>
    <font>
      <sz val="10"/>
      <color rgb="FFFF0000"/>
      <name val="Times New Roman"/>
      <family val="1"/>
      <charset val="204"/>
    </font>
    <font>
      <b/>
      <sz val="10"/>
      <color rgb="FFFF0000"/>
      <name val="Times New Roman"/>
      <family val="1"/>
      <charset val="204"/>
    </font>
    <font>
      <sz val="9"/>
      <color rgb="FFFF0000"/>
      <name val="Times New Roman"/>
      <family val="1"/>
      <charset val="204"/>
    </font>
    <font>
      <b/>
      <sz val="9"/>
      <color rgb="FFFF0000"/>
      <name val="Times New Roman"/>
      <family val="1"/>
      <charset val="204"/>
    </font>
    <font>
      <sz val="11"/>
      <color rgb="FFFF0000"/>
      <name val="Calibri"/>
      <family val="2"/>
      <charset val="204"/>
      <scheme val="minor"/>
    </font>
    <font>
      <sz val="9"/>
      <name val="Times New Roman"/>
      <family val="1"/>
      <charset val="204"/>
    </font>
    <font>
      <b/>
      <sz val="11"/>
      <color theme="1"/>
      <name val="Calibri"/>
      <family val="2"/>
      <charset val="204"/>
      <scheme val="minor"/>
    </font>
    <font>
      <sz val="10"/>
      <color indexed="8"/>
      <name val="Times New Roman"/>
      <family val="1"/>
      <charset val="204"/>
    </font>
    <font>
      <b/>
      <sz val="9"/>
      <name val="Times New Roman"/>
      <family val="1"/>
      <charset val="204"/>
    </font>
    <font>
      <b/>
      <i/>
      <sz val="9"/>
      <name val="Times New Roman"/>
      <family val="1"/>
      <charset val="204"/>
    </font>
    <font>
      <i/>
      <sz val="9"/>
      <name val="Times New Roman"/>
      <family val="1"/>
      <charset val="204"/>
    </font>
    <font>
      <b/>
      <i/>
      <sz val="10"/>
      <color indexed="8"/>
      <name val="Times New Roman"/>
      <family val="1"/>
      <charset val="204"/>
    </font>
    <font>
      <b/>
      <sz val="10"/>
      <color indexed="8"/>
      <name val="Times New Roman"/>
      <family val="1"/>
      <charset val="204"/>
    </font>
    <font>
      <i/>
      <sz val="10"/>
      <color indexed="8"/>
      <name val="Times New Roman"/>
      <family val="1"/>
      <charset val="204"/>
    </font>
    <font>
      <b/>
      <sz val="11"/>
      <name val="Times New Roman"/>
      <family val="1"/>
      <charset val="204"/>
    </font>
    <font>
      <b/>
      <sz val="9"/>
      <color theme="1"/>
      <name val="Times New Roman"/>
      <family val="1"/>
      <charset val="204"/>
    </font>
    <font>
      <sz val="9"/>
      <color indexed="8"/>
      <name val="Times New Roman"/>
      <family val="1"/>
      <charset val="204"/>
    </font>
    <font>
      <b/>
      <sz val="9"/>
      <color indexed="8"/>
      <name val="Times New Roman"/>
      <family val="1"/>
      <charset val="204"/>
    </font>
    <font>
      <sz val="9"/>
      <color theme="1"/>
      <name val="Calibri"/>
      <family val="2"/>
      <charset val="204"/>
      <scheme val="minor"/>
    </font>
    <font>
      <i/>
      <sz val="9"/>
      <color indexed="8"/>
      <name val="Times New Roman"/>
      <family val="1"/>
      <charset val="204"/>
    </font>
    <font>
      <i/>
      <u/>
      <sz val="9"/>
      <color indexed="8"/>
      <name val="Times New Roman"/>
      <family val="1"/>
      <charset val="204"/>
    </font>
    <font>
      <sz val="9"/>
      <color indexed="8"/>
      <name val="Sylfaen"/>
      <family val="1"/>
      <charset val="204"/>
    </font>
    <font>
      <b/>
      <sz val="9"/>
      <color indexed="8"/>
      <name val="Sylfaen"/>
      <family val="1"/>
      <charset val="204"/>
    </font>
    <font>
      <b/>
      <sz val="8"/>
      <color indexed="8"/>
      <name val="Sylfaen"/>
      <family val="1"/>
      <charset val="204"/>
    </font>
    <font>
      <strike/>
      <sz val="9"/>
      <color indexed="8"/>
      <name val="Times New Roman"/>
      <family val="1"/>
      <charset val="204"/>
    </font>
    <font>
      <sz val="9"/>
      <color theme="1"/>
      <name val="Times New Roman"/>
      <family val="1"/>
      <charset val="204"/>
    </font>
    <font>
      <sz val="9"/>
      <color indexed="8"/>
      <name val="Arial Unicode MS"/>
      <family val="2"/>
      <charset val="204"/>
    </font>
    <font>
      <sz val="8"/>
      <color indexed="8"/>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s>
  <borders count="76">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0" fontId="2" fillId="0" borderId="0"/>
    <xf numFmtId="0" fontId="3" fillId="0" borderId="0"/>
  </cellStyleXfs>
  <cellXfs count="977">
    <xf numFmtId="0" fontId="0" fillId="0" borderId="0" xfId="0"/>
    <xf numFmtId="0" fontId="4" fillId="2" borderId="15" xfId="1" applyFont="1" applyFill="1" applyBorder="1" applyAlignment="1">
      <alignment horizontal="left" vertical="center" wrapText="1"/>
    </xf>
    <xf numFmtId="164" fontId="4" fillId="0" borderId="3" xfId="1" applyNumberFormat="1" applyFont="1" applyFill="1" applyBorder="1" applyAlignment="1">
      <alignment horizontal="right"/>
    </xf>
    <xf numFmtId="164" fontId="6" fillId="2" borderId="3" xfId="1" applyNumberFormat="1" applyFont="1" applyFill="1" applyBorder="1" applyAlignment="1">
      <alignment horizontal="right"/>
    </xf>
    <xf numFmtId="0" fontId="8" fillId="0" borderId="0" xfId="0" applyFont="1"/>
    <xf numFmtId="0" fontId="9" fillId="0" borderId="0" xfId="0" applyFont="1"/>
    <xf numFmtId="0" fontId="8" fillId="0" borderId="0" xfId="0" applyFont="1" applyFill="1"/>
    <xf numFmtId="0" fontId="9" fillId="0" borderId="0" xfId="0" applyFont="1" applyFill="1"/>
    <xf numFmtId="0" fontId="10" fillId="0" borderId="0" xfId="2" applyFont="1" applyAlignment="1">
      <alignment vertical="center"/>
    </xf>
    <xf numFmtId="0" fontId="10" fillId="0" borderId="0" xfId="2" applyFont="1" applyBorder="1" applyAlignment="1">
      <alignment vertical="center"/>
    </xf>
    <xf numFmtId="0" fontId="10" fillId="0" borderId="0" xfId="2" applyFont="1" applyBorder="1" applyAlignment="1">
      <alignment vertical="center" wrapText="1"/>
    </xf>
    <xf numFmtId="0" fontId="4" fillId="2" borderId="7" xfId="2" applyFont="1" applyFill="1" applyBorder="1" applyAlignment="1">
      <alignment horizontal="center" vertical="center"/>
    </xf>
    <xf numFmtId="0" fontId="4" fillId="2" borderId="13" xfId="2" applyFont="1" applyFill="1" applyBorder="1" applyAlignment="1">
      <alignment horizontal="center" vertical="center"/>
    </xf>
    <xf numFmtId="0" fontId="4" fillId="2" borderId="13" xfId="2" applyFont="1" applyFill="1" applyBorder="1" applyAlignment="1">
      <alignment horizontal="center" vertical="center" wrapText="1"/>
    </xf>
    <xf numFmtId="0" fontId="4" fillId="2" borderId="3" xfId="2" quotePrefix="1" applyFont="1" applyFill="1" applyBorder="1" applyAlignment="1">
      <alignment horizontal="center" vertical="center" wrapText="1"/>
    </xf>
    <xf numFmtId="0" fontId="4" fillId="2" borderId="4" xfId="2" applyFont="1" applyFill="1" applyBorder="1" applyAlignment="1">
      <alignment horizontal="center" vertical="center"/>
    </xf>
    <xf numFmtId="0" fontId="4" fillId="2" borderId="4" xfId="2" quotePrefix="1"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14" xfId="2" applyFont="1" applyFill="1" applyBorder="1" applyAlignment="1">
      <alignment horizontal="center" vertical="center" wrapText="1"/>
    </xf>
    <xf numFmtId="0" fontId="4" fillId="2" borderId="12" xfId="2" applyFont="1" applyFill="1" applyBorder="1" applyAlignment="1">
      <alignment horizontal="center" vertical="center" wrapText="1"/>
    </xf>
    <xf numFmtId="49" fontId="6" fillId="2" borderId="7" xfId="1" applyNumberFormat="1" applyFont="1" applyFill="1" applyBorder="1" applyAlignment="1">
      <alignment horizontal="right" vertical="center"/>
    </xf>
    <xf numFmtId="164" fontId="6" fillId="2" borderId="3" xfId="1" quotePrefix="1" applyNumberFormat="1" applyFont="1" applyFill="1" applyBorder="1" applyAlignment="1">
      <alignment horizontal="right" vertical="center"/>
    </xf>
    <xf numFmtId="164" fontId="6" fillId="2" borderId="3" xfId="1" applyNumberFormat="1" applyFont="1" applyFill="1" applyBorder="1" applyAlignment="1">
      <alignment horizontal="right" vertical="center"/>
    </xf>
    <xf numFmtId="166" fontId="6" fillId="2" borderId="3" xfId="1" applyNumberFormat="1" applyFont="1" applyFill="1" applyBorder="1" applyAlignment="1">
      <alignment horizontal="right"/>
    </xf>
    <xf numFmtId="164" fontId="11" fillId="2" borderId="3" xfId="1" quotePrefix="1" applyNumberFormat="1" applyFont="1" applyFill="1" applyBorder="1" applyAlignment="1">
      <alignment horizontal="right" vertical="center"/>
    </xf>
    <xf numFmtId="164" fontId="5" fillId="2" borderId="19" xfId="1" quotePrefix="1" applyNumberFormat="1" applyFont="1" applyFill="1" applyBorder="1" applyAlignment="1">
      <alignment horizontal="right" vertical="center"/>
    </xf>
    <xf numFmtId="166" fontId="6" fillId="2" borderId="5" xfId="1" applyNumberFormat="1" applyFont="1" applyFill="1" applyBorder="1" applyAlignment="1">
      <alignment horizontal="right"/>
    </xf>
    <xf numFmtId="166" fontId="4" fillId="2" borderId="12" xfId="1" applyNumberFormat="1" applyFont="1" applyFill="1" applyBorder="1" applyAlignment="1">
      <alignment horizontal="right" vertical="center"/>
    </xf>
    <xf numFmtId="0" fontId="5" fillId="2" borderId="12" xfId="1" applyFont="1" applyFill="1" applyBorder="1" applyAlignment="1">
      <alignment horizontal="right" vertical="center"/>
    </xf>
    <xf numFmtId="0" fontId="4" fillId="2" borderId="1" xfId="3" applyFont="1" applyFill="1" applyBorder="1" applyAlignment="1">
      <alignment horizontal="center" vertical="center" wrapText="1"/>
    </xf>
    <xf numFmtId="0" fontId="4" fillId="0" borderId="0" xfId="1" quotePrefix="1" applyFont="1" applyFill="1" applyBorder="1" applyAlignment="1">
      <alignment horizontal="right" vertical="center"/>
    </xf>
    <xf numFmtId="0" fontId="4" fillId="0" borderId="0" xfId="1" applyFont="1" applyFill="1" applyBorder="1" applyAlignment="1">
      <alignment horizontal="center" vertical="center"/>
    </xf>
    <xf numFmtId="0" fontId="10" fillId="0" borderId="0" xfId="2" applyFont="1" applyAlignment="1">
      <alignment vertical="center" wrapText="1"/>
    </xf>
    <xf numFmtId="0" fontId="10" fillId="0" borderId="7"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5" xfId="2" applyFont="1" applyBorder="1" applyAlignment="1">
      <alignment horizontal="center" vertical="center"/>
    </xf>
    <xf numFmtId="0" fontId="4" fillId="0" borderId="12" xfId="2" applyFont="1" applyBorder="1" applyAlignment="1">
      <alignment horizontal="center" vertical="center"/>
    </xf>
    <xf numFmtId="49" fontId="11" fillId="0" borderId="7" xfId="1" applyNumberFormat="1" applyFont="1" applyFill="1" applyBorder="1" applyAlignment="1">
      <alignment horizontal="right" vertical="center"/>
    </xf>
    <xf numFmtId="164" fontId="11" fillId="0" borderId="3" xfId="1" quotePrefix="1" applyNumberFormat="1" applyFont="1" applyFill="1" applyBorder="1" applyAlignment="1">
      <alignment horizontal="right" vertical="center"/>
    </xf>
    <xf numFmtId="164" fontId="11" fillId="0" borderId="3" xfId="1" applyNumberFormat="1" applyFont="1" applyFill="1" applyBorder="1" applyAlignment="1">
      <alignment horizontal="right" vertical="center"/>
    </xf>
    <xf numFmtId="166" fontId="11" fillId="0" borderId="3" xfId="1" applyNumberFormat="1" applyFont="1" applyFill="1" applyBorder="1" applyAlignment="1">
      <alignment horizontal="right"/>
    </xf>
    <xf numFmtId="165" fontId="10" fillId="0" borderId="3" xfId="1" applyNumberFormat="1" applyFont="1" applyFill="1" applyBorder="1" applyAlignment="1">
      <alignment horizontal="right" vertical="center"/>
    </xf>
    <xf numFmtId="164" fontId="13" fillId="0" borderId="11" xfId="1" quotePrefix="1" applyNumberFormat="1" applyFont="1" applyFill="1" applyBorder="1" applyAlignment="1">
      <alignment horizontal="right" vertical="center"/>
    </xf>
    <xf numFmtId="164" fontId="11" fillId="0" borderId="3" xfId="1" applyNumberFormat="1" applyFont="1" applyFill="1" applyBorder="1" applyAlignment="1">
      <alignment horizontal="right"/>
    </xf>
    <xf numFmtId="166" fontId="11" fillId="0" borderId="5" xfId="1" applyNumberFormat="1" applyFont="1" applyFill="1" applyBorder="1" applyAlignment="1">
      <alignment horizontal="right"/>
    </xf>
    <xf numFmtId="166" fontId="4" fillId="0" borderId="12" xfId="1" applyNumberFormat="1" applyFont="1" applyFill="1" applyBorder="1" applyAlignment="1">
      <alignment horizontal="right" vertical="center"/>
    </xf>
    <xf numFmtId="0" fontId="13" fillId="0" borderId="12" xfId="1" applyFont="1" applyFill="1" applyBorder="1" applyAlignment="1">
      <alignment horizontal="right" vertical="center"/>
    </xf>
    <xf numFmtId="0" fontId="13" fillId="0" borderId="0" xfId="1" applyFont="1" applyFill="1" applyBorder="1" applyAlignment="1">
      <alignment horizontal="right" vertical="center"/>
    </xf>
    <xf numFmtId="0" fontId="9" fillId="0" borderId="0" xfId="0" applyFont="1" applyBorder="1"/>
    <xf numFmtId="0" fontId="4" fillId="0" borderId="19" xfId="0" applyFont="1" applyFill="1" applyBorder="1" applyAlignment="1" applyProtection="1">
      <alignment vertical="center" wrapText="1"/>
    </xf>
    <xf numFmtId="0" fontId="4" fillId="0" borderId="19" xfId="0" applyFont="1" applyFill="1" applyBorder="1" applyAlignment="1" applyProtection="1">
      <alignment vertical="center"/>
    </xf>
    <xf numFmtId="49" fontId="4" fillId="0" borderId="7" xfId="1" applyNumberFormat="1" applyFont="1" applyFill="1" applyBorder="1" applyAlignment="1">
      <alignment horizontal="right" vertical="center"/>
    </xf>
    <xf numFmtId="164" fontId="4" fillId="0" borderId="3" xfId="1" quotePrefix="1" applyNumberFormat="1" applyFont="1" applyFill="1" applyBorder="1" applyAlignment="1">
      <alignment horizontal="right" vertical="center"/>
    </xf>
    <xf numFmtId="164" fontId="4" fillId="0" borderId="3" xfId="1" applyNumberFormat="1" applyFont="1" applyFill="1" applyBorder="1" applyAlignment="1">
      <alignment horizontal="right" vertical="center"/>
    </xf>
    <xf numFmtId="166" fontId="4" fillId="0" borderId="3" xfId="1" applyNumberFormat="1" applyFont="1" applyFill="1" applyBorder="1" applyAlignment="1">
      <alignment horizontal="right"/>
    </xf>
    <xf numFmtId="166" fontId="4" fillId="0" borderId="5" xfId="1" applyNumberFormat="1" applyFont="1" applyFill="1" applyBorder="1" applyAlignment="1">
      <alignment horizontal="right"/>
    </xf>
    <xf numFmtId="0" fontId="4" fillId="0" borderId="12" xfId="3" applyFont="1" applyFill="1" applyBorder="1" applyAlignment="1">
      <alignment horizontal="center" vertical="center" wrapText="1"/>
    </xf>
    <xf numFmtId="0" fontId="15" fillId="0" borderId="0" xfId="1" applyFont="1" applyFill="1" applyBorder="1" applyAlignment="1">
      <alignment horizontal="right" vertical="center"/>
    </xf>
    <xf numFmtId="0" fontId="10" fillId="0" borderId="1" xfId="2" applyFont="1" applyBorder="1" applyAlignment="1">
      <alignment horizontal="center" vertical="center" wrapText="1"/>
    </xf>
    <xf numFmtId="0" fontId="10" fillId="0" borderId="12" xfId="2" applyFont="1" applyBorder="1" applyAlignment="1">
      <alignment horizontal="center" vertical="center" wrapText="1"/>
    </xf>
    <xf numFmtId="0" fontId="4" fillId="0" borderId="14" xfId="2" applyFont="1" applyBorder="1" applyAlignment="1">
      <alignment horizontal="center" vertical="center"/>
    </xf>
    <xf numFmtId="49" fontId="4" fillId="0" borderId="0" xfId="1" applyNumberFormat="1" applyFont="1" applyFill="1" applyBorder="1" applyAlignment="1">
      <alignment horizontal="center" vertical="center"/>
    </xf>
    <xf numFmtId="49" fontId="14" fillId="0" borderId="0" xfId="1" applyNumberFormat="1" applyFont="1" applyFill="1" applyBorder="1" applyAlignment="1">
      <alignment horizontal="center" vertical="center"/>
    </xf>
    <xf numFmtId="3" fontId="10" fillId="0" borderId="19" xfId="2" applyNumberFormat="1" applyFont="1" applyFill="1" applyBorder="1" applyAlignment="1" applyProtection="1">
      <alignment horizontal="right" vertical="center"/>
    </xf>
    <xf numFmtId="0" fontId="9" fillId="0" borderId="0" xfId="2" applyFont="1" applyBorder="1" applyAlignment="1">
      <alignment horizontal="center" vertical="center"/>
    </xf>
    <xf numFmtId="0" fontId="9" fillId="0" borderId="0" xfId="2" applyFont="1" applyBorder="1" applyAlignment="1">
      <alignment horizontal="center" vertical="center" wrapText="1"/>
    </xf>
    <xf numFmtId="3" fontId="10" fillId="0" borderId="9" xfId="2" applyNumberFormat="1" applyFont="1" applyFill="1" applyBorder="1" applyAlignment="1" applyProtection="1">
      <alignment horizontal="right" vertical="center"/>
    </xf>
    <xf numFmtId="166" fontId="14" fillId="0" borderId="12" xfId="1" applyNumberFormat="1" applyFont="1" applyFill="1" applyBorder="1" applyAlignment="1">
      <alignment horizontal="right" vertical="center"/>
    </xf>
    <xf numFmtId="0" fontId="9" fillId="0" borderId="7"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5" xfId="2" applyFont="1" applyBorder="1" applyAlignment="1">
      <alignment horizontal="center" vertical="center"/>
    </xf>
    <xf numFmtId="0" fontId="14" fillId="0" borderId="12" xfId="2" applyFont="1" applyBorder="1" applyAlignment="1">
      <alignment horizontal="center" vertical="center"/>
    </xf>
    <xf numFmtId="49" fontId="14" fillId="0" borderId="7" xfId="1" applyNumberFormat="1" applyFont="1" applyFill="1" applyBorder="1" applyAlignment="1">
      <alignment horizontal="right" vertical="center"/>
    </xf>
    <xf numFmtId="3" fontId="9" fillId="0" borderId="9" xfId="2" applyNumberFormat="1" applyFont="1" applyFill="1" applyBorder="1" applyAlignment="1" applyProtection="1">
      <alignment horizontal="right" vertical="center"/>
    </xf>
    <xf numFmtId="164" fontId="14" fillId="0" borderId="3" xfId="1" quotePrefix="1" applyNumberFormat="1" applyFont="1" applyFill="1" applyBorder="1" applyAlignment="1">
      <alignment horizontal="right" vertical="center"/>
    </xf>
    <xf numFmtId="164" fontId="14" fillId="0" borderId="3" xfId="1" applyNumberFormat="1" applyFont="1" applyFill="1" applyBorder="1" applyAlignment="1">
      <alignment horizontal="right" vertical="center"/>
    </xf>
    <xf numFmtId="166" fontId="14" fillId="0" borderId="3" xfId="1" applyNumberFormat="1" applyFont="1" applyFill="1" applyBorder="1" applyAlignment="1">
      <alignment horizontal="right"/>
    </xf>
    <xf numFmtId="165" fontId="9" fillId="0" borderId="3" xfId="1" applyNumberFormat="1" applyFont="1" applyFill="1" applyBorder="1" applyAlignment="1">
      <alignment horizontal="right" vertical="center"/>
    </xf>
    <xf numFmtId="164" fontId="15" fillId="0" borderId="11" xfId="1" quotePrefix="1" applyNumberFormat="1" applyFont="1" applyFill="1" applyBorder="1" applyAlignment="1">
      <alignment horizontal="right" vertical="center"/>
    </xf>
    <xf numFmtId="164" fontId="14" fillId="0" borderId="3" xfId="1" applyNumberFormat="1" applyFont="1" applyFill="1" applyBorder="1" applyAlignment="1">
      <alignment horizontal="right"/>
    </xf>
    <xf numFmtId="166" fontId="14" fillId="0" borderId="5" xfId="1" applyNumberFormat="1" applyFont="1" applyFill="1" applyBorder="1" applyAlignment="1">
      <alignment horizontal="right"/>
    </xf>
    <xf numFmtId="0" fontId="15" fillId="0" borderId="12" xfId="1" applyFont="1" applyFill="1" applyBorder="1" applyAlignment="1">
      <alignment horizontal="right" vertical="center"/>
    </xf>
    <xf numFmtId="0" fontId="10" fillId="0" borderId="0" xfId="0" applyFont="1" applyBorder="1"/>
    <xf numFmtId="3" fontId="10" fillId="0" borderId="22" xfId="2" applyNumberFormat="1" applyFont="1" applyFill="1" applyBorder="1" applyAlignment="1" applyProtection="1">
      <alignment horizontal="right" vertical="center"/>
    </xf>
    <xf numFmtId="0" fontId="14" fillId="0" borderId="0" xfId="2" applyFont="1" applyFill="1" applyBorder="1" applyAlignment="1">
      <alignment horizontal="left" vertical="center"/>
    </xf>
    <xf numFmtId="164" fontId="15" fillId="0" borderId="0" xfId="1" quotePrefix="1" applyNumberFormat="1" applyFont="1" applyFill="1" applyBorder="1" applyAlignment="1">
      <alignment horizontal="right" vertical="center"/>
    </xf>
    <xf numFmtId="0" fontId="4" fillId="0" borderId="12"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9" xfId="0" applyFont="1" applyFill="1" applyBorder="1" applyAlignment="1" applyProtection="1">
      <alignment vertical="center" wrapText="1"/>
    </xf>
    <xf numFmtId="0" fontId="4" fillId="0" borderId="34" xfId="2" applyFont="1" applyFill="1" applyBorder="1" applyAlignment="1" applyProtection="1">
      <alignment vertical="center" wrapText="1"/>
    </xf>
    <xf numFmtId="0" fontId="14" fillId="0" borderId="0" xfId="2" applyFont="1" applyBorder="1" applyAlignment="1">
      <alignment horizontal="center" vertical="center"/>
    </xf>
    <xf numFmtId="164" fontId="13" fillId="0" borderId="0" xfId="1" quotePrefix="1" applyNumberFormat="1" applyFont="1" applyFill="1" applyBorder="1" applyAlignment="1">
      <alignment horizontal="right" vertical="center"/>
    </xf>
    <xf numFmtId="0" fontId="10" fillId="0" borderId="0" xfId="0" applyFont="1"/>
    <xf numFmtId="0" fontId="13" fillId="0" borderId="0" xfId="0" applyFont="1" applyAlignment="1">
      <alignment horizontal="left"/>
    </xf>
    <xf numFmtId="0" fontId="5" fillId="0" borderId="0" xfId="0" applyFont="1" applyAlignment="1">
      <alignment horizontal="left"/>
    </xf>
    <xf numFmtId="0" fontId="4" fillId="0" borderId="0" xfId="0" applyFont="1" applyAlignment="1">
      <alignment horizontal="left"/>
    </xf>
    <xf numFmtId="0" fontId="4" fillId="0" borderId="37" xfId="2" applyFont="1" applyFill="1" applyBorder="1" applyAlignment="1" applyProtection="1">
      <alignment vertical="center" wrapText="1"/>
    </xf>
    <xf numFmtId="3" fontId="10" fillId="0" borderId="37" xfId="2" applyNumberFormat="1" applyFont="1" applyFill="1" applyBorder="1" applyAlignment="1" applyProtection="1">
      <alignment horizontal="right" vertical="center"/>
    </xf>
    <xf numFmtId="3" fontId="10" fillId="0" borderId="34" xfId="2" applyNumberFormat="1" applyFont="1" applyFill="1" applyBorder="1" applyAlignment="1" applyProtection="1">
      <alignment horizontal="right" vertical="center"/>
    </xf>
    <xf numFmtId="3" fontId="10" fillId="0" borderId="43" xfId="2" applyNumberFormat="1" applyFont="1" applyFill="1" applyBorder="1" applyAlignment="1" applyProtection="1">
      <alignment horizontal="right" vertical="center"/>
    </xf>
    <xf numFmtId="3" fontId="9" fillId="0" borderId="34" xfId="2" applyNumberFormat="1" applyFont="1" applyFill="1" applyBorder="1" applyAlignment="1" applyProtection="1">
      <alignment horizontal="right" vertical="center"/>
    </xf>
    <xf numFmtId="0" fontId="4" fillId="0" borderId="41" xfId="2" applyFont="1" applyFill="1" applyBorder="1" applyAlignment="1" applyProtection="1">
      <alignment horizontal="center" vertical="center" wrapText="1"/>
    </xf>
    <xf numFmtId="0" fontId="4" fillId="0" borderId="12" xfId="2" applyFont="1" applyBorder="1" applyAlignment="1">
      <alignment vertical="center" wrapText="1"/>
    </xf>
    <xf numFmtId="0" fontId="10" fillId="0" borderId="45" xfId="1" applyFont="1" applyFill="1" applyBorder="1" applyAlignment="1">
      <alignment horizontal="left" vertical="center" wrapText="1"/>
    </xf>
    <xf numFmtId="166" fontId="4" fillId="0" borderId="3" xfId="1" applyNumberFormat="1" applyFont="1" applyFill="1" applyBorder="1" applyAlignment="1">
      <alignment horizontal="right" vertical="center"/>
    </xf>
    <xf numFmtId="0" fontId="4" fillId="0" borderId="28" xfId="3" applyFont="1" applyFill="1" applyBorder="1" applyAlignment="1">
      <alignment horizontal="center" vertical="center" wrapText="1"/>
    </xf>
    <xf numFmtId="166" fontId="14" fillId="0" borderId="3" xfId="1" applyNumberFormat="1" applyFont="1" applyFill="1" applyBorder="1" applyAlignment="1">
      <alignment horizontal="right" vertical="center"/>
    </xf>
    <xf numFmtId="0" fontId="14" fillId="0" borderId="28" xfId="3" applyFont="1" applyFill="1" applyBorder="1" applyAlignment="1">
      <alignment horizontal="center" vertical="center" wrapText="1"/>
    </xf>
    <xf numFmtId="0" fontId="4" fillId="0" borderId="14" xfId="2" applyFont="1" applyBorder="1" applyAlignment="1">
      <alignment vertical="center" wrapText="1"/>
    </xf>
    <xf numFmtId="49" fontId="4" fillId="0" borderId="3" xfId="1" applyNumberFormat="1" applyFont="1" applyFill="1" applyBorder="1" applyAlignment="1">
      <alignment horizontal="center" vertical="center"/>
    </xf>
    <xf numFmtId="49" fontId="4" fillId="0" borderId="28" xfId="1" applyNumberFormat="1" applyFont="1" applyFill="1" applyBorder="1" applyAlignment="1">
      <alignment horizontal="center" vertical="center"/>
    </xf>
    <xf numFmtId="49" fontId="14" fillId="0" borderId="3" xfId="1" applyNumberFormat="1" applyFont="1" applyFill="1" applyBorder="1" applyAlignment="1">
      <alignment horizontal="center" vertical="center"/>
    </xf>
    <xf numFmtId="49" fontId="14" fillId="0" borderId="28" xfId="1" applyNumberFormat="1" applyFont="1" applyFill="1" applyBorder="1" applyAlignment="1">
      <alignment horizontal="center" vertical="center"/>
    </xf>
    <xf numFmtId="0" fontId="9" fillId="0" borderId="3" xfId="2" applyFont="1" applyBorder="1" applyAlignment="1">
      <alignment horizontal="center" vertical="center"/>
    </xf>
    <xf numFmtId="0" fontId="9" fillId="0" borderId="28" xfId="2" applyFont="1" applyBorder="1" applyAlignment="1">
      <alignment horizontal="center" vertical="center" wrapText="1"/>
    </xf>
    <xf numFmtId="49" fontId="14" fillId="0" borderId="3" xfId="1" applyNumberFormat="1" applyFont="1" applyFill="1" applyBorder="1" applyAlignment="1">
      <alignment horizontal="right" vertical="center"/>
    </xf>
    <xf numFmtId="0" fontId="9" fillId="0" borderId="3" xfId="0" applyFont="1" applyBorder="1"/>
    <xf numFmtId="0" fontId="9" fillId="0" borderId="28" xfId="0" applyFont="1" applyBorder="1"/>
    <xf numFmtId="0" fontId="9" fillId="0" borderId="3" xfId="2" quotePrefix="1" applyFont="1" applyBorder="1" applyAlignment="1">
      <alignment horizontal="center" vertical="center" wrapText="1"/>
    </xf>
    <xf numFmtId="0" fontId="9" fillId="0" borderId="28" xfId="2" quotePrefix="1" applyFont="1" applyBorder="1" applyAlignment="1">
      <alignment horizontal="center" vertical="center" wrapText="1"/>
    </xf>
    <xf numFmtId="0" fontId="14" fillId="0" borderId="12" xfId="2" applyFont="1" applyBorder="1" applyAlignment="1">
      <alignment vertical="center" wrapText="1"/>
    </xf>
    <xf numFmtId="0" fontId="9" fillId="0" borderId="45" xfId="1" applyFont="1" applyFill="1" applyBorder="1" applyAlignment="1">
      <alignment horizontal="left" vertical="center" wrapText="1"/>
    </xf>
    <xf numFmtId="0" fontId="14" fillId="0" borderId="12" xfId="3" applyFont="1" applyFill="1" applyBorder="1" applyAlignment="1">
      <alignment horizontal="center" vertical="center" wrapText="1"/>
    </xf>
    <xf numFmtId="0" fontId="14" fillId="0" borderId="28" xfId="2" applyFont="1" applyFill="1" applyBorder="1" applyAlignment="1">
      <alignment horizontal="left" vertical="center"/>
    </xf>
    <xf numFmtId="0" fontId="9" fillId="0" borderId="28" xfId="1" applyFont="1" applyFill="1" applyBorder="1" applyAlignment="1">
      <alignment horizontal="left" vertical="center" wrapText="1"/>
    </xf>
    <xf numFmtId="0" fontId="9" fillId="0" borderId="3" xfId="2" quotePrefix="1" applyFont="1" applyBorder="1" applyAlignment="1">
      <alignment vertical="center"/>
    </xf>
    <xf numFmtId="0" fontId="14" fillId="0" borderId="28" xfId="2" applyFont="1" applyBorder="1" applyAlignment="1">
      <alignment vertical="center" wrapText="1"/>
    </xf>
    <xf numFmtId="0" fontId="10" fillId="0" borderId="28" xfId="1" applyFont="1" applyFill="1" applyBorder="1" applyAlignment="1">
      <alignment horizontal="left" vertical="center" wrapText="1"/>
    </xf>
    <xf numFmtId="0" fontId="9" fillId="0" borderId="3" xfId="2" applyFont="1" applyBorder="1" applyAlignment="1">
      <alignment horizontal="center" vertical="center" wrapText="1"/>
    </xf>
    <xf numFmtId="0" fontId="10" fillId="0" borderId="3" xfId="0" applyFont="1" applyBorder="1"/>
    <xf numFmtId="0" fontId="10" fillId="0" borderId="28" xfId="0" applyFont="1" applyBorder="1"/>
    <xf numFmtId="0" fontId="18" fillId="0" borderId="0" xfId="0" applyFont="1" applyBorder="1" applyAlignment="1"/>
    <xf numFmtId="0" fontId="19" fillId="0" borderId="0" xfId="0" applyFont="1" applyBorder="1" applyAlignment="1">
      <alignment horizontal="center"/>
    </xf>
    <xf numFmtId="0" fontId="18" fillId="0" borderId="0" xfId="0" applyFont="1"/>
    <xf numFmtId="0" fontId="18" fillId="0" borderId="0" xfId="0" applyFont="1" applyBorder="1"/>
    <xf numFmtId="0" fontId="18" fillId="0" borderId="13" xfId="0" applyFont="1" applyBorder="1" applyAlignment="1">
      <alignment horizontal="center" vertical="center" wrapText="1"/>
    </xf>
    <xf numFmtId="0" fontId="18" fillId="0" borderId="13" xfId="0" applyFont="1" applyBorder="1" applyAlignment="1">
      <alignment horizontal="center"/>
    </xf>
    <xf numFmtId="0" fontId="18" fillId="0" borderId="47" xfId="0" applyFont="1" applyBorder="1" applyAlignment="1">
      <alignment horizontal="center" vertical="center" wrapText="1"/>
    </xf>
    <xf numFmtId="0" fontId="18" fillId="0" borderId="17" xfId="0" applyFont="1" applyBorder="1" applyAlignment="1">
      <alignment horizontal="center"/>
    </xf>
    <xf numFmtId="0" fontId="18" fillId="0" borderId="17" xfId="0" applyFont="1" applyBorder="1" applyAlignment="1">
      <alignment horizontal="center" wrapText="1"/>
    </xf>
    <xf numFmtId="0" fontId="20" fillId="0" borderId="49" xfId="0" applyFont="1" applyBorder="1"/>
    <xf numFmtId="49" fontId="18" fillId="0" borderId="26" xfId="0" applyNumberFormat="1" applyFont="1" applyBorder="1"/>
    <xf numFmtId="49" fontId="18" fillId="0" borderId="50" xfId="0" applyNumberFormat="1" applyFont="1" applyBorder="1" applyAlignment="1">
      <alignment horizontal="right"/>
    </xf>
    <xf numFmtId="0" fontId="20" fillId="3" borderId="51" xfId="0" applyFont="1" applyFill="1" applyBorder="1" applyProtection="1">
      <protection hidden="1"/>
    </xf>
    <xf numFmtId="49" fontId="20" fillId="3" borderId="51" xfId="0" applyNumberFormat="1" applyFont="1" applyFill="1" applyBorder="1" applyAlignment="1" applyProtection="1">
      <alignment horizontal="center"/>
      <protection hidden="1"/>
    </xf>
    <xf numFmtId="0" fontId="20" fillId="3" borderId="52" xfId="0" applyFont="1" applyFill="1" applyBorder="1" applyAlignment="1" applyProtection="1">
      <alignment horizontal="right"/>
    </xf>
    <xf numFmtId="0" fontId="18" fillId="0" borderId="51" xfId="0" applyFont="1" applyBorder="1" applyAlignment="1">
      <alignment horizontal="left" vertical="center" wrapText="1"/>
    </xf>
    <xf numFmtId="49" fontId="18" fillId="0" borderId="51" xfId="0" applyNumberFormat="1" applyFont="1" applyBorder="1" applyAlignment="1">
      <alignment horizontal="center"/>
    </xf>
    <xf numFmtId="0" fontId="18" fillId="0" borderId="52" xfId="0" applyFont="1" applyBorder="1" applyAlignment="1" applyProtection="1">
      <alignment horizontal="right" vertical="center" wrapText="1"/>
      <protection locked="0"/>
    </xf>
    <xf numFmtId="0" fontId="18" fillId="0" borderId="51" xfId="0" applyFont="1" applyBorder="1"/>
    <xf numFmtId="0" fontId="18" fillId="0" borderId="52" xfId="0" applyFont="1" applyBorder="1" applyAlignment="1" applyProtection="1">
      <alignment horizontal="right"/>
      <protection locked="0"/>
    </xf>
    <xf numFmtId="0" fontId="20" fillId="3" borderId="51" xfId="0" applyFont="1" applyFill="1" applyBorder="1" applyAlignment="1">
      <alignment horizontal="left" vertical="center" wrapText="1"/>
    </xf>
    <xf numFmtId="49" fontId="20" fillId="3" borderId="51" xfId="0" applyNumberFormat="1" applyFont="1" applyFill="1" applyBorder="1" applyAlignment="1">
      <alignment horizontal="center"/>
    </xf>
    <xf numFmtId="0" fontId="20" fillId="3" borderId="52" xfId="0" applyFont="1" applyFill="1" applyBorder="1" applyAlignment="1">
      <alignment horizontal="right" vertical="center" wrapText="1"/>
    </xf>
    <xf numFmtId="0" fontId="18" fillId="0" borderId="52" xfId="0" applyFont="1" applyBorder="1" applyAlignment="1">
      <alignment horizontal="right" vertical="center" wrapText="1"/>
    </xf>
    <xf numFmtId="0" fontId="20" fillId="3" borderId="51" xfId="0" applyFont="1" applyFill="1" applyBorder="1"/>
    <xf numFmtId="0" fontId="22" fillId="0" borderId="52" xfId="0" applyFont="1" applyBorder="1" applyAlignment="1">
      <alignment horizontal="right" vertical="center" wrapText="1"/>
    </xf>
    <xf numFmtId="0" fontId="22" fillId="0" borderId="4" xfId="0" applyFont="1" applyFill="1" applyBorder="1" applyAlignment="1">
      <alignment horizontal="right" vertical="center" wrapText="1"/>
    </xf>
    <xf numFmtId="0" fontId="20" fillId="3" borderId="49" xfId="0" applyFont="1" applyFill="1" applyBorder="1"/>
    <xf numFmtId="0" fontId="23" fillId="3" borderId="52" xfId="0" applyFont="1" applyFill="1" applyBorder="1" applyAlignment="1">
      <alignment horizontal="right" vertical="center" wrapText="1"/>
    </xf>
    <xf numFmtId="0" fontId="20" fillId="3" borderId="51" xfId="0" applyFont="1" applyFill="1" applyBorder="1" applyAlignment="1">
      <alignment wrapText="1"/>
    </xf>
    <xf numFmtId="0" fontId="20" fillId="3" borderId="54" xfId="0" applyFont="1" applyFill="1" applyBorder="1"/>
    <xf numFmtId="49" fontId="20" fillId="3" borderId="54" xfId="0" applyNumberFormat="1" applyFont="1" applyFill="1" applyBorder="1" applyAlignment="1">
      <alignment horizontal="center"/>
    </xf>
    <xf numFmtId="0" fontId="20" fillId="3" borderId="55" xfId="0" applyFont="1" applyFill="1" applyBorder="1" applyAlignment="1">
      <alignment horizontal="right" vertical="center" wrapText="1"/>
    </xf>
    <xf numFmtId="0" fontId="20" fillId="3" borderId="54" xfId="0" applyFont="1" applyFill="1" applyBorder="1" applyAlignment="1">
      <alignment wrapText="1"/>
    </xf>
    <xf numFmtId="0" fontId="20" fillId="0" borderId="56" xfId="0" applyFont="1" applyFill="1" applyBorder="1" applyAlignment="1">
      <alignment horizontal="right" vertical="center" wrapText="1"/>
    </xf>
    <xf numFmtId="0" fontId="20" fillId="0" borderId="49" xfId="0" applyFont="1" applyBorder="1" applyAlignment="1">
      <alignment horizontal="left"/>
    </xf>
    <xf numFmtId="49" fontId="20" fillId="0" borderId="53" xfId="0" applyNumberFormat="1" applyFont="1" applyBorder="1" applyAlignment="1">
      <alignment horizontal="center" wrapText="1"/>
    </xf>
    <xf numFmtId="0" fontId="20" fillId="0" borderId="49" xfId="0" applyFont="1" applyBorder="1" applyAlignment="1">
      <alignment horizontal="right"/>
    </xf>
    <xf numFmtId="0" fontId="20" fillId="0" borderId="51" xfId="0" applyFont="1" applyBorder="1" applyAlignment="1">
      <alignment horizontal="left"/>
    </xf>
    <xf numFmtId="49" fontId="20" fillId="0" borderId="52" xfId="0" applyNumberFormat="1" applyFont="1" applyBorder="1" applyAlignment="1">
      <alignment horizontal="center"/>
    </xf>
    <xf numFmtId="0" fontId="20" fillId="0" borderId="51" xfId="0" applyFont="1" applyBorder="1" applyAlignment="1">
      <alignment horizontal="right"/>
    </xf>
    <xf numFmtId="0" fontId="18" fillId="0" borderId="51" xfId="0" applyFont="1" applyBorder="1" applyAlignment="1">
      <alignment horizontal="left"/>
    </xf>
    <xf numFmtId="49" fontId="18" fillId="0" borderId="52" xfId="0" applyNumberFormat="1" applyFont="1" applyBorder="1" applyAlignment="1">
      <alignment horizontal="center"/>
    </xf>
    <xf numFmtId="0" fontId="18" fillId="0" borderId="51" xfId="0" applyFont="1" applyBorder="1" applyAlignment="1">
      <alignment horizontal="right"/>
    </xf>
    <xf numFmtId="49" fontId="20" fillId="3" borderId="53" xfId="0" applyNumberFormat="1" applyFont="1" applyFill="1" applyBorder="1" applyAlignment="1">
      <alignment horizontal="center"/>
    </xf>
    <xf numFmtId="49" fontId="20" fillId="3" borderId="51" xfId="0" applyNumberFormat="1" applyFont="1" applyFill="1" applyBorder="1" applyAlignment="1">
      <alignment horizontal="right" vertical="center" wrapText="1"/>
    </xf>
    <xf numFmtId="49" fontId="18" fillId="3" borderId="53" xfId="0" applyNumberFormat="1" applyFont="1" applyFill="1" applyBorder="1" applyAlignment="1">
      <alignment horizontal="center"/>
    </xf>
    <xf numFmtId="0" fontId="23" fillId="3" borderId="51" xfId="0" applyFont="1" applyFill="1" applyBorder="1" applyAlignment="1">
      <alignment horizontal="right" vertical="center" wrapText="1"/>
    </xf>
    <xf numFmtId="0" fontId="18" fillId="3" borderId="51" xfId="0" applyFont="1" applyFill="1" applyBorder="1" applyAlignment="1">
      <alignment horizontal="right" vertical="center" wrapText="1"/>
    </xf>
    <xf numFmtId="0" fontId="20" fillId="3" borderId="49" xfId="0" applyFont="1" applyFill="1" applyBorder="1" applyAlignment="1">
      <alignment wrapText="1"/>
    </xf>
    <xf numFmtId="49" fontId="20" fillId="3" borderId="52" xfId="0" applyNumberFormat="1" applyFont="1" applyFill="1" applyBorder="1" applyAlignment="1">
      <alignment horizontal="center"/>
    </xf>
    <xf numFmtId="0" fontId="23" fillId="3" borderId="51" xfId="0" applyFont="1" applyFill="1" applyBorder="1" applyAlignment="1">
      <alignment horizontal="right"/>
    </xf>
    <xf numFmtId="0" fontId="4" fillId="3" borderId="51" xfId="0" applyFont="1" applyFill="1" applyBorder="1"/>
    <xf numFmtId="0" fontId="20" fillId="3" borderId="51" xfId="0" applyFont="1" applyFill="1" applyBorder="1" applyAlignment="1">
      <alignment horizontal="right"/>
    </xf>
    <xf numFmtId="0" fontId="20" fillId="0" borderId="51" xfId="0" applyFont="1" applyFill="1" applyBorder="1" applyAlignment="1">
      <alignment horizontal="right"/>
    </xf>
    <xf numFmtId="49" fontId="18" fillId="3" borderId="52" xfId="0" applyNumberFormat="1" applyFont="1" applyFill="1" applyBorder="1" applyAlignment="1">
      <alignment horizontal="center"/>
    </xf>
    <xf numFmtId="0" fontId="18" fillId="3" borderId="51" xfId="0" applyFont="1" applyFill="1" applyBorder="1" applyAlignment="1">
      <alignment horizontal="right"/>
    </xf>
    <xf numFmtId="49" fontId="20" fillId="3" borderId="55" xfId="0" applyNumberFormat="1" applyFont="1" applyFill="1" applyBorder="1" applyAlignment="1">
      <alignment horizontal="center"/>
    </xf>
    <xf numFmtId="0" fontId="20" fillId="0" borderId="54" xfId="0" applyFont="1" applyFill="1" applyBorder="1" applyAlignment="1">
      <alignment horizontal="right" vertical="center" wrapText="1"/>
    </xf>
    <xf numFmtId="0" fontId="20" fillId="3" borderId="26" xfId="0" applyFont="1" applyFill="1" applyBorder="1" applyAlignment="1">
      <alignment horizontal="right"/>
    </xf>
    <xf numFmtId="49" fontId="20" fillId="3" borderId="50" xfId="0" applyNumberFormat="1" applyFont="1" applyFill="1" applyBorder="1" applyAlignment="1">
      <alignment horizontal="center"/>
    </xf>
    <xf numFmtId="167" fontId="20" fillId="3" borderId="26" xfId="0" applyNumberFormat="1" applyFont="1" applyFill="1" applyBorder="1" applyAlignment="1">
      <alignment horizontal="right"/>
    </xf>
    <xf numFmtId="0" fontId="20" fillId="3" borderId="54" xfId="0" applyFont="1" applyFill="1" applyBorder="1" applyAlignment="1">
      <alignment horizontal="right"/>
    </xf>
    <xf numFmtId="49" fontId="18" fillId="3" borderId="55" xfId="0" applyNumberFormat="1" applyFont="1" applyFill="1" applyBorder="1" applyAlignment="1">
      <alignment horizontal="center"/>
    </xf>
    <xf numFmtId="1" fontId="20" fillId="3" borderId="51" xfId="0" applyNumberFormat="1" applyFont="1" applyFill="1" applyBorder="1" applyAlignment="1">
      <alignment horizontal="right" vertical="center" wrapText="1"/>
    </xf>
    <xf numFmtId="0" fontId="18" fillId="3" borderId="57" xfId="0" applyFont="1" applyFill="1" applyBorder="1" applyAlignment="1">
      <alignment horizontal="right"/>
    </xf>
    <xf numFmtId="49" fontId="18" fillId="3" borderId="56" xfId="0" applyNumberFormat="1" applyFont="1" applyFill="1" applyBorder="1" applyAlignment="1">
      <alignment horizontal="center"/>
    </xf>
    <xf numFmtId="0" fontId="18" fillId="3" borderId="57" xfId="0" applyFont="1" applyFill="1" applyBorder="1" applyAlignment="1">
      <alignment horizontal="right" vertical="center" wrapText="1"/>
    </xf>
    <xf numFmtId="0" fontId="19" fillId="0" borderId="0" xfId="0" applyFont="1" applyAlignment="1">
      <alignment horizontal="center"/>
    </xf>
    <xf numFmtId="0" fontId="20" fillId="0" borderId="0" xfId="0" applyFont="1" applyAlignment="1">
      <alignment horizontal="center"/>
    </xf>
    <xf numFmtId="0" fontId="24" fillId="0" borderId="0" xfId="0" applyFont="1"/>
    <xf numFmtId="0" fontId="24" fillId="0" borderId="0" xfId="0" applyFont="1" applyAlignment="1">
      <alignment wrapText="1"/>
    </xf>
    <xf numFmtId="3" fontId="24" fillId="0" borderId="0" xfId="2" applyNumberFormat="1" applyFont="1" applyFill="1" applyBorder="1" applyAlignment="1" applyProtection="1">
      <alignment horizontal="right" vertical="center"/>
    </xf>
    <xf numFmtId="0" fontId="24" fillId="0" borderId="0" xfId="0" applyFont="1" applyBorder="1"/>
    <xf numFmtId="0" fontId="4" fillId="0" borderId="42" xfId="2"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3" fontId="24" fillId="0" borderId="0" xfId="2" applyNumberFormat="1" applyFont="1" applyFill="1" applyBorder="1" applyAlignment="1" applyProtection="1">
      <alignment horizontal="right" vertical="center"/>
      <protection locked="0"/>
    </xf>
    <xf numFmtId="3" fontId="24" fillId="0" borderId="0" xfId="2" applyNumberFormat="1" applyFont="1" applyFill="1" applyBorder="1" applyAlignment="1" applyProtection="1">
      <alignment vertical="center"/>
    </xf>
    <xf numFmtId="49" fontId="24" fillId="0" borderId="0" xfId="2" applyNumberFormat="1" applyFont="1" applyFill="1" applyBorder="1" applyAlignment="1" applyProtection="1">
      <alignment vertical="center"/>
    </xf>
    <xf numFmtId="49" fontId="24" fillId="0" borderId="0" xfId="2" applyNumberFormat="1" applyFont="1" applyFill="1" applyBorder="1" applyAlignment="1" applyProtection="1">
      <alignment horizontal="right" vertical="center"/>
    </xf>
    <xf numFmtId="3" fontId="24" fillId="0" borderId="0" xfId="2" applyNumberFormat="1" applyFont="1" applyFill="1" applyBorder="1" applyAlignment="1" applyProtection="1">
      <alignment vertical="center"/>
      <protection locked="0"/>
    </xf>
    <xf numFmtId="3" fontId="24" fillId="0" borderId="0" xfId="2" applyNumberFormat="1" applyFont="1" applyFill="1" applyBorder="1" applyAlignment="1">
      <alignment vertical="center"/>
    </xf>
    <xf numFmtId="0" fontId="25" fillId="0" borderId="0" xfId="0" applyFont="1" applyFill="1" applyBorder="1" applyAlignment="1" applyProtection="1">
      <alignment horizontal="center" vertical="top" wrapText="1" readingOrder="1"/>
      <protection locked="0"/>
    </xf>
    <xf numFmtId="0" fontId="25" fillId="0" borderId="0" xfId="0" applyFont="1" applyFill="1" applyBorder="1" applyAlignment="1" applyProtection="1">
      <alignment horizontal="center" vertical="top" wrapText="1"/>
      <protection locked="0"/>
    </xf>
    <xf numFmtId="1" fontId="25" fillId="0" borderId="0" xfId="2" applyNumberFormat="1" applyFont="1" applyFill="1" applyBorder="1" applyAlignment="1" applyProtection="1">
      <alignment horizontal="center" vertical="center"/>
    </xf>
    <xf numFmtId="3" fontId="4" fillId="0" borderId="4" xfId="2" applyNumberFormat="1" applyFont="1" applyFill="1" applyBorder="1" applyAlignment="1" applyProtection="1">
      <alignment horizontal="right" vertical="center"/>
    </xf>
    <xf numFmtId="3" fontId="6" fillId="0" borderId="21" xfId="2" applyNumberFormat="1" applyFont="1" applyFill="1" applyBorder="1" applyAlignment="1" applyProtection="1">
      <alignment horizontal="right" vertical="center"/>
    </xf>
    <xf numFmtId="3" fontId="6" fillId="0" borderId="26" xfId="2" applyNumberFormat="1" applyFont="1" applyFill="1" applyBorder="1" applyAlignment="1" applyProtection="1">
      <alignment horizontal="right" vertical="center"/>
    </xf>
    <xf numFmtId="3" fontId="6" fillId="0" borderId="12" xfId="2" applyNumberFormat="1" applyFont="1" applyFill="1" applyBorder="1" applyAlignment="1" applyProtection="1">
      <alignment horizontal="right" vertical="center"/>
    </xf>
    <xf numFmtId="3" fontId="6" fillId="0" borderId="4" xfId="2" applyNumberFormat="1" applyFont="1" applyFill="1" applyBorder="1" applyAlignment="1" applyProtection="1">
      <alignment horizontal="right" vertical="center"/>
    </xf>
    <xf numFmtId="3" fontId="6" fillId="0" borderId="24" xfId="2" applyNumberFormat="1" applyFont="1" applyFill="1" applyBorder="1" applyAlignment="1" applyProtection="1">
      <alignment horizontal="right" vertical="center"/>
    </xf>
    <xf numFmtId="3" fontId="6" fillId="0" borderId="14" xfId="2" applyNumberFormat="1" applyFont="1" applyFill="1" applyBorder="1" applyAlignment="1" applyProtection="1">
      <alignment horizontal="right" vertical="center"/>
    </xf>
    <xf numFmtId="3" fontId="6" fillId="0" borderId="5" xfId="2" applyNumberFormat="1" applyFont="1" applyFill="1" applyBorder="1" applyAlignment="1" applyProtection="1">
      <alignment horizontal="right" vertical="center"/>
    </xf>
    <xf numFmtId="0" fontId="10" fillId="0" borderId="0" xfId="2" applyFont="1" applyFill="1" applyAlignment="1">
      <alignment vertical="center"/>
    </xf>
    <xf numFmtId="0" fontId="9" fillId="0" borderId="0" xfId="2" applyFont="1" applyFill="1" applyAlignment="1">
      <alignment vertical="center"/>
    </xf>
    <xf numFmtId="0" fontId="9" fillId="0" borderId="0" xfId="2" applyFont="1" applyFill="1" applyAlignment="1" applyProtection="1">
      <alignment vertical="center"/>
    </xf>
    <xf numFmtId="3" fontId="12" fillId="0" borderId="43" xfId="2" applyNumberFormat="1" applyFont="1" applyFill="1" applyBorder="1" applyAlignment="1" applyProtection="1">
      <alignment horizontal="right" vertical="center"/>
    </xf>
    <xf numFmtId="3" fontId="10" fillId="0" borderId="10" xfId="2" applyNumberFormat="1" applyFont="1" applyFill="1" applyBorder="1" applyAlignment="1" applyProtection="1">
      <alignment horizontal="right" vertical="center"/>
    </xf>
    <xf numFmtId="3" fontId="12" fillId="0" borderId="37" xfId="2" applyNumberFormat="1" applyFont="1" applyFill="1" applyBorder="1" applyAlignment="1" applyProtection="1">
      <alignment horizontal="right" vertical="center"/>
    </xf>
    <xf numFmtId="3" fontId="12" fillId="0" borderId="44" xfId="2" applyNumberFormat="1" applyFont="1" applyFill="1" applyBorder="1" applyAlignment="1" applyProtection="1">
      <alignment horizontal="right" vertical="center"/>
    </xf>
    <xf numFmtId="3" fontId="10" fillId="0" borderId="25" xfId="2" applyNumberFormat="1" applyFont="1" applyFill="1" applyBorder="1" applyAlignment="1" applyProtection="1">
      <alignment horizontal="right" vertical="center"/>
    </xf>
    <xf numFmtId="3" fontId="10" fillId="0" borderId="30" xfId="2" applyNumberFormat="1" applyFont="1" applyFill="1" applyBorder="1" applyAlignment="1" applyProtection="1">
      <alignment horizontal="right" vertical="center"/>
    </xf>
    <xf numFmtId="3" fontId="10" fillId="0" borderId="17" xfId="2" applyNumberFormat="1" applyFont="1" applyFill="1" applyBorder="1" applyAlignment="1" applyProtection="1">
      <alignment horizontal="right" vertical="center"/>
    </xf>
    <xf numFmtId="3" fontId="10" fillId="0" borderId="18" xfId="2" applyNumberFormat="1" applyFont="1" applyFill="1" applyBorder="1" applyAlignment="1" applyProtection="1">
      <alignment horizontal="right" vertical="center"/>
    </xf>
    <xf numFmtId="3" fontId="10" fillId="0" borderId="0" xfId="2" applyNumberFormat="1" applyFont="1" applyFill="1" applyBorder="1" applyAlignment="1" applyProtection="1">
      <alignment horizontal="right" vertical="center"/>
    </xf>
    <xf numFmtId="3" fontId="9" fillId="0" borderId="0" xfId="2" applyNumberFormat="1" applyFont="1" applyFill="1" applyBorder="1" applyAlignment="1" applyProtection="1">
      <alignment horizontal="right" vertical="center"/>
    </xf>
    <xf numFmtId="3" fontId="10" fillId="0" borderId="20" xfId="2" applyNumberFormat="1" applyFont="1" applyFill="1" applyBorder="1" applyAlignment="1" applyProtection="1">
      <alignment horizontal="right" vertical="center"/>
    </xf>
    <xf numFmtId="3" fontId="10" fillId="0" borderId="33" xfId="2" applyNumberFormat="1" applyFont="1" applyFill="1" applyBorder="1" applyAlignment="1" applyProtection="1">
      <alignment horizontal="right" vertical="center"/>
    </xf>
    <xf numFmtId="3" fontId="10" fillId="0" borderId="11" xfId="2" applyNumberFormat="1" applyFont="1" applyFill="1" applyBorder="1" applyAlignment="1" applyProtection="1">
      <alignment horizontal="right" vertical="center"/>
    </xf>
    <xf numFmtId="3" fontId="9" fillId="0" borderId="2" xfId="2" applyNumberFormat="1" applyFont="1" applyFill="1" applyBorder="1" applyAlignment="1" applyProtection="1">
      <alignment horizontal="right" vertical="center"/>
    </xf>
    <xf numFmtId="0" fontId="14" fillId="0" borderId="0" xfId="2"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3" fontId="10" fillId="0" borderId="16" xfId="2" applyNumberFormat="1" applyFont="1" applyFill="1" applyBorder="1" applyAlignment="1" applyProtection="1">
      <alignment horizontal="right" vertical="center"/>
    </xf>
    <xf numFmtId="3" fontId="10" fillId="0" borderId="0" xfId="0" applyNumberFormat="1" applyFont="1" applyFill="1" applyBorder="1"/>
    <xf numFmtId="0" fontId="9" fillId="0" borderId="0" xfId="0" applyFont="1" applyFill="1" applyBorder="1"/>
    <xf numFmtId="1" fontId="14" fillId="0" borderId="0" xfId="2" applyNumberFormat="1" applyFont="1" applyFill="1" applyBorder="1" applyAlignment="1">
      <alignment horizontal="center" vertical="center"/>
    </xf>
    <xf numFmtId="1" fontId="14" fillId="0" borderId="0" xfId="2" applyNumberFormat="1" applyFont="1" applyFill="1" applyBorder="1" applyAlignment="1" applyProtection="1">
      <alignment horizontal="center" vertical="center"/>
    </xf>
    <xf numFmtId="3" fontId="10" fillId="0" borderId="44" xfId="2" applyNumberFormat="1" applyFont="1" applyFill="1" applyBorder="1" applyAlignment="1" applyProtection="1">
      <alignment horizontal="right" vertical="center"/>
    </xf>
    <xf numFmtId="3" fontId="10" fillId="0" borderId="32" xfId="2" applyNumberFormat="1" applyFont="1" applyFill="1" applyBorder="1" applyAlignment="1" applyProtection="1">
      <alignment horizontal="right" vertical="center"/>
    </xf>
    <xf numFmtId="3" fontId="9" fillId="0" borderId="20" xfId="2" applyNumberFormat="1" applyFont="1" applyFill="1" applyBorder="1" applyAlignment="1" applyProtection="1">
      <alignment horizontal="right" vertical="center"/>
    </xf>
    <xf numFmtId="3" fontId="9" fillId="0" borderId="37" xfId="2" applyNumberFormat="1" applyFont="1" applyFill="1" applyBorder="1" applyAlignment="1" applyProtection="1">
      <alignment horizontal="right" vertical="center"/>
    </xf>
    <xf numFmtId="3" fontId="9" fillId="0" borderId="19" xfId="2" applyNumberFormat="1" applyFont="1" applyFill="1" applyBorder="1" applyAlignment="1" applyProtection="1">
      <alignment horizontal="right" vertical="center"/>
    </xf>
    <xf numFmtId="3" fontId="9" fillId="0" borderId="33" xfId="2" applyNumberFormat="1" applyFont="1" applyFill="1" applyBorder="1" applyAlignment="1" applyProtection="1">
      <alignment horizontal="right" vertical="center"/>
    </xf>
    <xf numFmtId="3" fontId="9" fillId="0" borderId="11" xfId="2" applyNumberFormat="1" applyFont="1" applyFill="1" applyBorder="1" applyAlignment="1" applyProtection="1">
      <alignment horizontal="right" vertical="center"/>
    </xf>
    <xf numFmtId="3" fontId="9" fillId="0" borderId="30" xfId="2" applyNumberFormat="1" applyFont="1" applyFill="1" applyBorder="1" applyAlignment="1" applyProtection="1">
      <alignment horizontal="right" vertical="center"/>
    </xf>
    <xf numFmtId="3" fontId="9" fillId="0" borderId="17" xfId="2" applyNumberFormat="1" applyFont="1" applyFill="1" applyBorder="1" applyAlignment="1" applyProtection="1">
      <alignment horizontal="right" vertical="center"/>
    </xf>
    <xf numFmtId="3" fontId="9" fillId="0" borderId="18" xfId="2" applyNumberFormat="1" applyFont="1" applyFill="1" applyBorder="1" applyAlignment="1" applyProtection="1">
      <alignment horizontal="right" vertical="center"/>
    </xf>
    <xf numFmtId="0" fontId="9" fillId="0" borderId="9" xfId="0" applyFont="1" applyFill="1" applyBorder="1"/>
    <xf numFmtId="3" fontId="10" fillId="0" borderId="38" xfId="2" applyNumberFormat="1" applyFont="1" applyFill="1" applyBorder="1" applyAlignment="1" applyProtection="1">
      <alignment horizontal="right" vertical="center"/>
    </xf>
    <xf numFmtId="3" fontId="10" fillId="0" borderId="39" xfId="2" applyNumberFormat="1" applyFont="1" applyFill="1" applyBorder="1" applyAlignment="1" applyProtection="1">
      <alignment horizontal="right" vertical="center"/>
    </xf>
    <xf numFmtId="0" fontId="9" fillId="0" borderId="19" xfId="0" applyFont="1" applyFill="1" applyBorder="1"/>
    <xf numFmtId="0" fontId="10" fillId="0" borderId="0" xfId="0" applyFont="1" applyFill="1"/>
    <xf numFmtId="3" fontId="10" fillId="0" borderId="0" xfId="0" applyNumberFormat="1" applyFont="1" applyFill="1"/>
    <xf numFmtId="3" fontId="7" fillId="0" borderId="0" xfId="0" applyNumberFormat="1" applyFont="1" applyFill="1"/>
    <xf numFmtId="3" fontId="4" fillId="0" borderId="0" xfId="0" applyNumberFormat="1" applyFont="1" applyFill="1"/>
    <xf numFmtId="3" fontId="10" fillId="0" borderId="0" xfId="0" applyNumberFormat="1" applyFont="1" applyFill="1" applyAlignment="1"/>
    <xf numFmtId="0" fontId="10" fillId="0" borderId="0" xfId="0" applyFont="1" applyFill="1" applyAlignment="1"/>
    <xf numFmtId="0" fontId="13" fillId="0" borderId="0" xfId="0" applyFont="1" applyFill="1" applyAlignment="1"/>
    <xf numFmtId="3" fontId="9" fillId="0" borderId="0" xfId="0" applyNumberFormat="1" applyFont="1" applyFill="1" applyAlignment="1">
      <alignment wrapText="1"/>
    </xf>
    <xf numFmtId="0" fontId="5" fillId="0" borderId="0" xfId="0" applyFont="1" applyFill="1" applyAlignment="1"/>
    <xf numFmtId="0" fontId="4" fillId="0" borderId="0" xfId="0" applyFont="1" applyFill="1" applyAlignment="1"/>
    <xf numFmtId="3" fontId="9" fillId="0" borderId="0" xfId="0" applyNumberFormat="1" applyFont="1" applyFill="1"/>
    <xf numFmtId="3" fontId="12" fillId="0" borderId="21" xfId="2" applyNumberFormat="1" applyFont="1" applyFill="1" applyBorder="1" applyAlignment="1" applyProtection="1">
      <alignment horizontal="right" vertical="center"/>
    </xf>
    <xf numFmtId="3" fontId="12" fillId="0" borderId="23" xfId="2" applyNumberFormat="1" applyFont="1" applyFill="1" applyBorder="1" applyAlignment="1" applyProtection="1">
      <alignment horizontal="right" vertical="center"/>
    </xf>
    <xf numFmtId="3" fontId="10" fillId="0" borderId="23" xfId="2" applyNumberFormat="1" applyFont="1" applyFill="1" applyBorder="1" applyAlignment="1" applyProtection="1">
      <alignment horizontal="right" vertical="center"/>
    </xf>
    <xf numFmtId="3" fontId="12" fillId="0" borderId="24" xfId="2" applyNumberFormat="1" applyFont="1" applyFill="1" applyBorder="1" applyAlignment="1" applyProtection="1">
      <alignment horizontal="right" vertical="center"/>
    </xf>
    <xf numFmtId="0" fontId="4" fillId="0" borderId="19" xfId="2" applyFont="1" applyFill="1" applyBorder="1" applyAlignment="1" applyProtection="1">
      <alignment vertical="center" wrapText="1"/>
    </xf>
    <xf numFmtId="3" fontId="10" fillId="0" borderId="21" xfId="2" applyNumberFormat="1" applyFont="1" applyFill="1" applyBorder="1" applyAlignment="1" applyProtection="1">
      <alignment horizontal="right" vertical="center"/>
    </xf>
    <xf numFmtId="3" fontId="10" fillId="0" borderId="31" xfId="2" applyNumberFormat="1" applyFont="1" applyFill="1" applyBorder="1" applyAlignment="1" applyProtection="1">
      <alignment horizontal="right" vertical="center"/>
    </xf>
    <xf numFmtId="3" fontId="10" fillId="0" borderId="24" xfId="2" applyNumberFormat="1" applyFont="1" applyFill="1" applyBorder="1" applyAlignment="1" applyProtection="1">
      <alignment horizontal="right" vertical="center"/>
    </xf>
    <xf numFmtId="0" fontId="4" fillId="0" borderId="12" xfId="2"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xf>
    <xf numFmtId="0" fontId="4" fillId="0" borderId="20" xfId="0" applyFont="1" applyFill="1" applyBorder="1" applyAlignment="1" applyProtection="1">
      <alignment vertical="center"/>
    </xf>
    <xf numFmtId="0" fontId="4" fillId="0" borderId="23" xfId="0" applyFont="1" applyFill="1" applyBorder="1" applyAlignment="1" applyProtection="1">
      <alignment vertical="center"/>
    </xf>
    <xf numFmtId="0" fontId="4" fillId="0" borderId="9" xfId="2" applyFont="1" applyFill="1" applyBorder="1" applyAlignment="1" applyProtection="1">
      <alignment vertical="center" wrapText="1"/>
    </xf>
    <xf numFmtId="0" fontId="4" fillId="0" borderId="9" xfId="0" applyFont="1" applyFill="1" applyBorder="1" applyAlignment="1" applyProtection="1">
      <alignment vertical="center"/>
    </xf>
    <xf numFmtId="3" fontId="8" fillId="0" borderId="0" xfId="0" applyNumberFormat="1" applyFont="1" applyFill="1"/>
    <xf numFmtId="0" fontId="18" fillId="0" borderId="4" xfId="0" applyFont="1" applyFill="1" applyBorder="1" applyAlignment="1">
      <alignment horizontal="right" vertical="center" wrapText="1"/>
    </xf>
    <xf numFmtId="0" fontId="0" fillId="0" borderId="0" xfId="0" applyFill="1"/>
    <xf numFmtId="0" fontId="28" fillId="0" borderId="0" xfId="0" applyFont="1"/>
    <xf numFmtId="0" fontId="20" fillId="0" borderId="52" xfId="0" applyFont="1" applyFill="1" applyBorder="1" applyAlignment="1">
      <alignment horizontal="right"/>
    </xf>
    <xf numFmtId="3" fontId="6" fillId="0" borderId="7" xfId="2" applyNumberFormat="1" applyFont="1" applyFill="1" applyBorder="1" applyAlignment="1" applyProtection="1">
      <alignment horizontal="right" vertical="center"/>
    </xf>
    <xf numFmtId="3" fontId="6" fillId="0" borderId="65" xfId="2" applyNumberFormat="1" applyFont="1" applyFill="1" applyBorder="1" applyAlignment="1" applyProtection="1">
      <alignment horizontal="right" vertical="center"/>
    </xf>
    <xf numFmtId="0" fontId="27" fillId="0" borderId="0" xfId="0" applyFont="1"/>
    <xf numFmtId="0" fontId="30" fillId="0" borderId="5" xfId="1" applyFont="1" applyFill="1" applyBorder="1" applyAlignment="1">
      <alignment horizontal="left" vertical="center" wrapText="1"/>
    </xf>
    <xf numFmtId="0" fontId="31" fillId="0" borderId="29" xfId="1" applyFont="1" applyFill="1" applyBorder="1" applyAlignment="1">
      <alignment horizontal="center" vertical="center" wrapText="1"/>
    </xf>
    <xf numFmtId="0" fontId="27" fillId="0" borderId="6" xfId="2" applyFont="1" applyFill="1" applyBorder="1" applyAlignment="1">
      <alignment horizontal="center" vertical="center" wrapText="1"/>
    </xf>
    <xf numFmtId="0" fontId="30" fillId="0" borderId="25" xfId="0" applyFont="1" applyFill="1" applyBorder="1" applyAlignment="1" applyProtection="1">
      <alignment horizontal="center" vertical="top" wrapText="1" readingOrder="1"/>
      <protection locked="0"/>
    </xf>
    <xf numFmtId="0" fontId="30" fillId="0" borderId="25" xfId="0" applyFont="1" applyFill="1" applyBorder="1" applyAlignment="1" applyProtection="1">
      <alignment horizontal="center" vertical="top" wrapText="1"/>
      <protection locked="0"/>
    </xf>
    <xf numFmtId="0" fontId="27" fillId="0" borderId="3" xfId="2" applyFont="1" applyFill="1" applyBorder="1" applyAlignment="1">
      <alignment horizontal="center" vertical="center"/>
    </xf>
    <xf numFmtId="0" fontId="27" fillId="0" borderId="28" xfId="2" applyFont="1" applyFill="1" applyBorder="1" applyAlignment="1">
      <alignment horizontal="center" vertical="center"/>
    </xf>
    <xf numFmtId="0" fontId="30" fillId="0" borderId="7" xfId="0" applyFont="1" applyFill="1" applyBorder="1" applyAlignment="1" applyProtection="1">
      <alignment horizontal="center" vertical="center" wrapText="1"/>
    </xf>
    <xf numFmtId="164" fontId="30" fillId="0" borderId="7" xfId="1" quotePrefix="1" applyNumberFormat="1" applyFont="1" applyFill="1" applyBorder="1" applyAlignment="1">
      <alignment horizontal="right" vertical="center"/>
    </xf>
    <xf numFmtId="3" fontId="27" fillId="0" borderId="50" xfId="2" applyNumberFormat="1" applyFont="1" applyFill="1" applyBorder="1" applyAlignment="1" applyProtection="1">
      <alignment horizontal="right" vertical="center"/>
    </xf>
    <xf numFmtId="0" fontId="30" fillId="0" borderId="3" xfId="1" quotePrefix="1" applyFont="1" applyFill="1" applyBorder="1" applyAlignment="1">
      <alignment horizontal="right" vertical="center"/>
    </xf>
    <xf numFmtId="164" fontId="32" fillId="0" borderId="62" xfId="1" quotePrefix="1" applyNumberFormat="1" applyFont="1" applyFill="1" applyBorder="1" applyAlignment="1">
      <alignment horizontal="right" vertical="center"/>
    </xf>
    <xf numFmtId="0" fontId="27" fillId="0" borderId="0" xfId="1" applyFont="1" applyFill="1" applyBorder="1" applyAlignment="1">
      <alignment horizontal="left" vertical="center" wrapText="1"/>
    </xf>
    <xf numFmtId="3" fontId="27" fillId="0" borderId="52" xfId="2" applyNumberFormat="1" applyFont="1" applyFill="1" applyBorder="1" applyAlignment="1" applyProtection="1">
      <alignment horizontal="right" vertical="center"/>
      <protection locked="0"/>
    </xf>
    <xf numFmtId="164" fontId="30" fillId="0" borderId="3" xfId="1" quotePrefix="1" applyNumberFormat="1" applyFont="1" applyFill="1" applyBorder="1" applyAlignment="1">
      <alignment horizontal="right" vertical="center"/>
    </xf>
    <xf numFmtId="3" fontId="27" fillId="0" borderId="52" xfId="2" applyNumberFormat="1" applyFont="1" applyFill="1" applyBorder="1" applyAlignment="1" applyProtection="1">
      <alignment horizontal="right" vertical="center"/>
    </xf>
    <xf numFmtId="164" fontId="32" fillId="0" borderId="11" xfId="1" quotePrefix="1" applyNumberFormat="1" applyFont="1" applyFill="1" applyBorder="1" applyAlignment="1">
      <alignment horizontal="right" vertical="center"/>
    </xf>
    <xf numFmtId="0" fontId="27" fillId="0" borderId="8" xfId="1" applyFont="1" applyFill="1" applyBorder="1" applyAlignment="1">
      <alignment horizontal="left" vertical="center" wrapText="1"/>
    </xf>
    <xf numFmtId="3" fontId="27" fillId="0" borderId="10" xfId="2" applyNumberFormat="1" applyFont="1" applyFill="1" applyBorder="1" applyAlignment="1" applyProtection="1">
      <alignment horizontal="right" vertical="center"/>
      <protection locked="0"/>
    </xf>
    <xf numFmtId="0" fontId="27" fillId="0" borderId="0" xfId="1" applyFont="1" applyFill="1" applyBorder="1" applyAlignment="1">
      <alignment vertical="center" wrapText="1"/>
    </xf>
    <xf numFmtId="0" fontId="30" fillId="0" borderId="3" xfId="1" applyFont="1" applyFill="1" applyBorder="1" applyAlignment="1">
      <alignment horizontal="right" vertical="center"/>
    </xf>
    <xf numFmtId="0" fontId="27" fillId="0" borderId="3" xfId="1" applyFont="1" applyFill="1" applyBorder="1" applyAlignment="1">
      <alignment horizontal="right" vertical="center"/>
    </xf>
    <xf numFmtId="164" fontId="32" fillId="0" borderId="9" xfId="1" quotePrefix="1" applyNumberFormat="1" applyFont="1" applyFill="1" applyBorder="1" applyAlignment="1">
      <alignment horizontal="right" vertical="center"/>
    </xf>
    <xf numFmtId="0" fontId="31" fillId="0" borderId="27" xfId="1" applyFont="1" applyFill="1" applyBorder="1" applyAlignment="1">
      <alignment horizontal="left" vertical="center" wrapText="1"/>
    </xf>
    <xf numFmtId="3" fontId="27" fillId="0" borderId="10" xfId="2" applyNumberFormat="1" applyFont="1" applyFill="1" applyBorder="1" applyAlignment="1" applyProtection="1">
      <alignment horizontal="right" vertical="center"/>
    </xf>
    <xf numFmtId="0" fontId="31" fillId="0" borderId="27" xfId="1" applyFont="1" applyFill="1" applyBorder="1" applyAlignment="1">
      <alignment vertical="center" wrapText="1"/>
    </xf>
    <xf numFmtId="3" fontId="27" fillId="0" borderId="63" xfId="2" applyNumberFormat="1" applyFont="1" applyFill="1" applyBorder="1" applyAlignment="1" applyProtection="1">
      <alignment horizontal="right" vertical="center"/>
      <protection locked="0"/>
    </xf>
    <xf numFmtId="0" fontId="30" fillId="0" borderId="27" xfId="1" quotePrefix="1" applyFont="1" applyFill="1" applyBorder="1" applyAlignment="1">
      <alignment horizontal="left"/>
    </xf>
    <xf numFmtId="3" fontId="27" fillId="0" borderId="53" xfId="2" applyNumberFormat="1" applyFont="1" applyFill="1" applyBorder="1" applyAlignment="1" applyProtection="1">
      <alignment horizontal="right" vertical="center"/>
    </xf>
    <xf numFmtId="0" fontId="27" fillId="0" borderId="0" xfId="1" applyFont="1" applyFill="1" applyBorder="1"/>
    <xf numFmtId="0" fontId="27" fillId="0" borderId="0" xfId="1" applyFont="1" applyFill="1" applyBorder="1" applyAlignment="1">
      <alignment wrapText="1"/>
    </xf>
    <xf numFmtId="0" fontId="31" fillId="0" borderId="8" xfId="1" applyFont="1" applyFill="1" applyBorder="1" applyAlignment="1">
      <alignment horizontal="left" vertical="center" wrapText="1"/>
    </xf>
    <xf numFmtId="3" fontId="27" fillId="0" borderId="56" xfId="2" applyNumberFormat="1" applyFont="1" applyFill="1" applyBorder="1" applyAlignment="1" applyProtection="1">
      <alignment horizontal="right" vertical="center"/>
      <protection locked="0"/>
    </xf>
    <xf numFmtId="3" fontId="27" fillId="0" borderId="64" xfId="2" applyNumberFormat="1" applyFont="1" applyFill="1" applyBorder="1" applyAlignment="1" applyProtection="1">
      <alignment horizontal="right" vertical="center"/>
      <protection locked="0"/>
    </xf>
    <xf numFmtId="0" fontId="30" fillId="0" borderId="12" xfId="1" quotePrefix="1" applyFont="1" applyFill="1" applyBorder="1" applyAlignment="1">
      <alignment horizontal="right" vertical="center"/>
    </xf>
    <xf numFmtId="0" fontId="32" fillId="0" borderId="12" xfId="1" applyFont="1" applyFill="1" applyBorder="1" applyAlignment="1">
      <alignment horizontal="right" vertical="center"/>
    </xf>
    <xf numFmtId="0" fontId="27" fillId="0" borderId="1" xfId="2" applyFont="1" applyFill="1" applyBorder="1" applyAlignment="1">
      <alignment horizontal="center" vertical="center" wrapText="1"/>
    </xf>
    <xf numFmtId="3" fontId="27" fillId="0" borderId="12" xfId="2" applyNumberFormat="1" applyFont="1" applyFill="1" applyBorder="1" applyAlignment="1" applyProtection="1">
      <alignment horizontal="right" vertical="center"/>
    </xf>
    <xf numFmtId="0" fontId="30" fillId="0" borderId="0" xfId="1" quotePrefix="1" applyFont="1" applyFill="1" applyBorder="1" applyAlignment="1">
      <alignment horizontal="right" vertical="center"/>
    </xf>
    <xf numFmtId="0" fontId="30" fillId="0" borderId="0" xfId="1" applyFont="1" applyFill="1" applyBorder="1" applyAlignment="1">
      <alignment horizontal="center" vertical="center"/>
    </xf>
    <xf numFmtId="0" fontId="27" fillId="0" borderId="0" xfId="2" applyFont="1" applyAlignment="1">
      <alignment vertical="center" wrapText="1"/>
    </xf>
    <xf numFmtId="0" fontId="27" fillId="0" borderId="7" xfId="2" quotePrefix="1" applyFont="1" applyFill="1" applyBorder="1" applyAlignment="1">
      <alignment horizontal="center" vertical="center"/>
    </xf>
    <xf numFmtId="0" fontId="27" fillId="0" borderId="13" xfId="2" applyFont="1" applyFill="1" applyBorder="1" applyAlignment="1">
      <alignment horizontal="center" vertical="center"/>
    </xf>
    <xf numFmtId="0" fontId="30" fillId="0" borderId="7" xfId="2" quotePrefix="1" applyFont="1" applyFill="1" applyBorder="1" applyAlignment="1">
      <alignment horizontal="center" vertical="center" wrapText="1"/>
    </xf>
    <xf numFmtId="0" fontId="30" fillId="0" borderId="19" xfId="0" applyFont="1" applyFill="1" applyBorder="1" applyAlignment="1" applyProtection="1">
      <alignment horizontal="center" vertical="top" wrapText="1" readingOrder="1"/>
      <protection locked="0"/>
    </xf>
    <xf numFmtId="0" fontId="30" fillId="0" borderId="19" xfId="0" applyFont="1" applyFill="1" applyBorder="1" applyAlignment="1" applyProtection="1">
      <alignment horizontal="center" vertical="top" wrapText="1"/>
      <protection locked="0"/>
    </xf>
    <xf numFmtId="0" fontId="27" fillId="0" borderId="7" xfId="2" applyFont="1" applyFill="1" applyBorder="1" applyAlignment="1">
      <alignment vertical="center" wrapText="1"/>
    </xf>
    <xf numFmtId="0" fontId="27" fillId="0" borderId="42" xfId="2" applyFont="1" applyFill="1" applyBorder="1" applyAlignment="1">
      <alignment horizontal="center" vertical="center"/>
    </xf>
    <xf numFmtId="0" fontId="31" fillId="0" borderId="13" xfId="1" applyFont="1" applyFill="1" applyBorder="1" applyAlignment="1">
      <alignment horizontal="left" vertical="center" wrapText="1"/>
    </xf>
    <xf numFmtId="3" fontId="27" fillId="0" borderId="2" xfId="2" applyNumberFormat="1" applyFont="1" applyFill="1" applyBorder="1" applyAlignment="1">
      <alignment horizontal="right" vertical="center"/>
    </xf>
    <xf numFmtId="3" fontId="27" fillId="0" borderId="50" xfId="2" applyNumberFormat="1" applyFont="1" applyFill="1" applyBorder="1" applyAlignment="1" applyProtection="1">
      <alignment vertical="center"/>
    </xf>
    <xf numFmtId="164" fontId="32" fillId="0" borderId="68" xfId="1" applyNumberFormat="1" applyFont="1" applyFill="1" applyBorder="1" applyAlignment="1">
      <alignment horizontal="right" vertical="center"/>
    </xf>
    <xf numFmtId="0" fontId="31" fillId="0" borderId="19" xfId="1" applyFont="1" applyFill="1" applyBorder="1" applyAlignment="1">
      <alignment horizontal="left" vertical="center" wrapText="1"/>
    </xf>
    <xf numFmtId="3" fontId="27" fillId="0" borderId="46" xfId="2" applyNumberFormat="1" applyFont="1" applyFill="1" applyBorder="1" applyAlignment="1" applyProtection="1">
      <alignment vertical="center"/>
    </xf>
    <xf numFmtId="164" fontId="27" fillId="0" borderId="3" xfId="1" applyNumberFormat="1" applyFont="1" applyFill="1" applyBorder="1" applyAlignment="1">
      <alignment horizontal="right" vertical="center"/>
    </xf>
    <xf numFmtId="164" fontId="32" fillId="0" borderId="69" xfId="1" quotePrefix="1" applyNumberFormat="1" applyFont="1" applyFill="1" applyBorder="1" applyAlignment="1">
      <alignment horizontal="right" vertical="center"/>
    </xf>
    <xf numFmtId="164" fontId="32" fillId="0" borderId="69" xfId="1" applyNumberFormat="1" applyFont="1" applyFill="1" applyBorder="1" applyAlignment="1">
      <alignment horizontal="right" vertical="center"/>
    </xf>
    <xf numFmtId="3" fontId="27" fillId="0" borderId="19" xfId="2" applyNumberFormat="1" applyFont="1" applyFill="1" applyBorder="1" applyAlignment="1" applyProtection="1">
      <alignment horizontal="right" vertical="center"/>
      <protection locked="0"/>
    </xf>
    <xf numFmtId="0" fontId="31" fillId="0" borderId="9" xfId="1" applyFont="1" applyFill="1" applyBorder="1" applyAlignment="1">
      <alignment horizontal="left" vertical="center" wrapText="1"/>
    </xf>
    <xf numFmtId="0" fontId="31" fillId="0" borderId="62" xfId="1" applyFont="1" applyFill="1" applyBorder="1" applyAlignment="1">
      <alignment horizontal="left" vertical="center" wrapText="1"/>
    </xf>
    <xf numFmtId="3" fontId="27" fillId="0" borderId="28" xfId="2" applyNumberFormat="1" applyFont="1" applyFill="1" applyBorder="1" applyAlignment="1" applyProtection="1">
      <alignment horizontal="right" vertical="center"/>
      <protection locked="0"/>
    </xf>
    <xf numFmtId="0" fontId="27" fillId="0" borderId="12" xfId="1" applyFont="1" applyFill="1" applyBorder="1" applyAlignment="1">
      <alignment horizontal="center" vertical="center" wrapText="1"/>
    </xf>
    <xf numFmtId="3" fontId="27" fillId="0" borderId="12" xfId="2" applyNumberFormat="1" applyFont="1" applyFill="1" applyBorder="1" applyAlignment="1" applyProtection="1">
      <alignment vertical="center"/>
    </xf>
    <xf numFmtId="164" fontId="30" fillId="0" borderId="14" xfId="1" quotePrefix="1" applyNumberFormat="1" applyFont="1" applyFill="1" applyBorder="1" applyAlignment="1">
      <alignment horizontal="center" vertical="center"/>
    </xf>
    <xf numFmtId="164" fontId="31" fillId="0" borderId="14" xfId="1" quotePrefix="1" applyNumberFormat="1" applyFont="1" applyFill="1" applyBorder="1" applyAlignment="1">
      <alignment horizontal="center" vertical="center"/>
    </xf>
    <xf numFmtId="0" fontId="31" fillId="0" borderId="5" xfId="1" quotePrefix="1" applyFont="1" applyFill="1" applyBorder="1" applyAlignment="1">
      <alignment horizontal="left" vertical="center" wrapText="1"/>
    </xf>
    <xf numFmtId="3" fontId="27" fillId="0" borderId="6" xfId="2" applyNumberFormat="1" applyFont="1" applyFill="1" applyBorder="1" applyAlignment="1" applyProtection="1">
      <alignment vertical="center"/>
    </xf>
    <xf numFmtId="0" fontId="32" fillId="0" borderId="8" xfId="1" applyFont="1" applyFill="1" applyBorder="1" applyAlignment="1">
      <alignment horizontal="left" vertical="center" wrapText="1"/>
    </xf>
    <xf numFmtId="0" fontId="32" fillId="0" borderId="0" xfId="1" applyFont="1" applyFill="1" applyBorder="1" applyAlignment="1">
      <alignment vertical="center" wrapText="1"/>
    </xf>
    <xf numFmtId="164" fontId="32" fillId="0" borderId="62" xfId="1" applyNumberFormat="1" applyFont="1" applyFill="1" applyBorder="1" applyAlignment="1">
      <alignment horizontal="right" vertical="center"/>
    </xf>
    <xf numFmtId="0" fontId="32" fillId="0" borderId="15" xfId="1" applyFont="1" applyFill="1" applyBorder="1" applyAlignment="1">
      <alignment vertical="center" wrapText="1"/>
    </xf>
    <xf numFmtId="3" fontId="27" fillId="0" borderId="52" xfId="2" applyNumberFormat="1" applyFont="1" applyFill="1" applyBorder="1" applyAlignment="1" applyProtection="1">
      <alignment vertical="center"/>
    </xf>
    <xf numFmtId="0" fontId="27" fillId="0" borderId="3" xfId="1" applyFont="1" applyFill="1" applyBorder="1" applyAlignment="1">
      <alignment vertical="center"/>
    </xf>
    <xf numFmtId="0" fontId="32" fillId="0" borderId="8" xfId="1" quotePrefix="1" applyFont="1" applyFill="1" applyBorder="1" applyAlignment="1">
      <alignment horizontal="left" vertical="center" wrapText="1"/>
    </xf>
    <xf numFmtId="0" fontId="32" fillId="0" borderId="27" xfId="1" quotePrefix="1" applyFont="1" applyFill="1" applyBorder="1" applyAlignment="1">
      <alignment vertical="center" wrapText="1"/>
    </xf>
    <xf numFmtId="3" fontId="27" fillId="0" borderId="10" xfId="2" applyNumberFormat="1" applyFont="1" applyFill="1" applyBorder="1" applyAlignment="1" applyProtection="1">
      <alignment vertical="center"/>
    </xf>
    <xf numFmtId="164" fontId="32" fillId="0" borderId="11" xfId="1" quotePrefix="1" applyNumberFormat="1" applyFont="1" applyFill="1" applyBorder="1" applyAlignment="1">
      <alignment horizontal="right"/>
    </xf>
    <xf numFmtId="0" fontId="32" fillId="0" borderId="8" xfId="1" quotePrefix="1" applyFont="1" applyFill="1" applyBorder="1" applyAlignment="1">
      <alignment horizontal="left"/>
    </xf>
    <xf numFmtId="0" fontId="27" fillId="0" borderId="1" xfId="1" applyFont="1" applyFill="1" applyBorder="1" applyAlignment="1">
      <alignment horizontal="center" vertical="center" wrapText="1"/>
    </xf>
    <xf numFmtId="164" fontId="30" fillId="0" borderId="13" xfId="1" quotePrefix="1" applyNumberFormat="1" applyFont="1" applyFill="1" applyBorder="1" applyAlignment="1">
      <alignment horizontal="center" vertical="center"/>
    </xf>
    <xf numFmtId="164" fontId="31" fillId="0" borderId="13" xfId="1" quotePrefix="1" applyNumberFormat="1" applyFont="1" applyFill="1" applyBorder="1" applyAlignment="1">
      <alignment horizontal="center" vertical="center"/>
    </xf>
    <xf numFmtId="0" fontId="31" fillId="0" borderId="7" xfId="1" applyFont="1" applyFill="1" applyBorder="1" applyAlignment="1">
      <alignment horizontal="left" vertical="center" wrapText="1"/>
    </xf>
    <xf numFmtId="3" fontId="27" fillId="0" borderId="2" xfId="2" applyNumberFormat="1" applyFont="1" applyFill="1" applyBorder="1" applyAlignment="1" applyProtection="1">
      <alignment vertical="center"/>
    </xf>
    <xf numFmtId="3" fontId="27" fillId="0" borderId="12" xfId="2" applyNumberFormat="1" applyFont="1" applyFill="1" applyBorder="1" applyAlignment="1" applyProtection="1">
      <alignment vertical="center"/>
      <protection locked="0"/>
    </xf>
    <xf numFmtId="3" fontId="27" fillId="0" borderId="16" xfId="2" applyNumberFormat="1" applyFont="1" applyFill="1" applyBorder="1" applyAlignment="1" applyProtection="1">
      <alignment vertical="center"/>
      <protection locked="0"/>
    </xf>
    <xf numFmtId="164" fontId="32" fillId="0" borderId="12" xfId="1" quotePrefix="1" applyNumberFormat="1" applyFont="1" applyFill="1" applyBorder="1" applyAlignment="1">
      <alignment horizontal="right" vertical="center"/>
    </xf>
    <xf numFmtId="3" fontId="27" fillId="0" borderId="12" xfId="2" applyNumberFormat="1" applyFont="1" applyFill="1" applyBorder="1" applyAlignment="1">
      <alignment vertical="center"/>
    </xf>
    <xf numFmtId="0" fontId="30" fillId="0" borderId="13" xfId="1" quotePrefix="1" applyFont="1" applyFill="1" applyBorder="1" applyAlignment="1">
      <alignment horizontal="right" vertical="center"/>
    </xf>
    <xf numFmtId="164" fontId="32" fillId="0" borderId="13" xfId="1" quotePrefix="1" applyNumberFormat="1" applyFont="1" applyFill="1" applyBorder="1" applyAlignment="1">
      <alignment horizontal="right" vertical="center"/>
    </xf>
    <xf numFmtId="0" fontId="27" fillId="0" borderId="7" xfId="1" applyFont="1" applyFill="1" applyBorder="1" applyAlignment="1">
      <alignment horizontal="center" vertical="center" wrapText="1"/>
    </xf>
    <xf numFmtId="3" fontId="27" fillId="0" borderId="2" xfId="2" applyNumberFormat="1" applyFont="1" applyFill="1" applyBorder="1" applyAlignment="1">
      <alignment vertical="center"/>
    </xf>
    <xf numFmtId="0" fontId="27" fillId="0" borderId="12" xfId="2" quotePrefix="1" applyFont="1" applyFill="1" applyBorder="1" applyAlignment="1">
      <alignment horizontal="center" vertical="center"/>
    </xf>
    <xf numFmtId="0" fontId="27" fillId="0" borderId="12" xfId="2" applyFont="1" applyFill="1" applyBorder="1" applyAlignment="1">
      <alignment vertical="center"/>
    </xf>
    <xf numFmtId="0" fontId="27" fillId="0" borderId="1" xfId="2" quotePrefix="1" applyFont="1" applyFill="1" applyBorder="1" applyAlignment="1">
      <alignment horizontal="center" vertical="center" wrapText="1"/>
    </xf>
    <xf numFmtId="0" fontId="30" fillId="0" borderId="17" xfId="0" applyFont="1" applyFill="1" applyBorder="1" applyAlignment="1" applyProtection="1">
      <alignment horizontal="center" vertical="top" wrapText="1" readingOrder="1"/>
      <protection locked="0"/>
    </xf>
    <xf numFmtId="0" fontId="30" fillId="0" borderId="17" xfId="0" applyFont="1" applyFill="1" applyBorder="1" applyAlignment="1" applyProtection="1">
      <alignment horizontal="center" vertical="top" wrapText="1"/>
      <protection locked="0"/>
    </xf>
    <xf numFmtId="0" fontId="27" fillId="0" borderId="14" xfId="2" quotePrefix="1" applyFont="1" applyFill="1" applyBorder="1" applyAlignment="1">
      <alignment horizontal="center" vertical="center" wrapText="1"/>
    </xf>
    <xf numFmtId="0" fontId="27" fillId="0" borderId="3" xfId="2" quotePrefix="1" applyFont="1" applyFill="1" applyBorder="1" applyAlignment="1">
      <alignment horizontal="center" vertical="center" wrapText="1"/>
    </xf>
    <xf numFmtId="1" fontId="30" fillId="0" borderId="4" xfId="2" applyNumberFormat="1" applyFont="1" applyFill="1" applyBorder="1" applyAlignment="1">
      <alignment horizontal="center" vertical="center"/>
    </xf>
    <xf numFmtId="0" fontId="27" fillId="0" borderId="5" xfId="2" applyFont="1" applyFill="1" applyBorder="1" applyAlignment="1">
      <alignment vertical="center"/>
    </xf>
    <xf numFmtId="165" fontId="27" fillId="0" borderId="29" xfId="2" quotePrefix="1" applyNumberFormat="1" applyFont="1" applyFill="1" applyBorder="1" applyAlignment="1">
      <alignment horizontal="center" vertical="center"/>
    </xf>
    <xf numFmtId="165" fontId="27" fillId="0" borderId="12" xfId="2" quotePrefix="1" applyNumberFormat="1" applyFont="1" applyFill="1" applyBorder="1" applyAlignment="1">
      <alignment horizontal="center" vertical="center" wrapText="1"/>
    </xf>
    <xf numFmtId="3" fontId="27" fillId="0" borderId="12" xfId="2" applyNumberFormat="1" applyFont="1" applyFill="1" applyBorder="1" applyAlignment="1">
      <alignment horizontal="right" vertical="center"/>
    </xf>
    <xf numFmtId="0" fontId="27" fillId="0" borderId="0" xfId="2" applyFont="1" applyFill="1" applyBorder="1" applyAlignment="1">
      <alignment vertical="center"/>
    </xf>
    <xf numFmtId="165" fontId="27" fillId="0" borderId="0" xfId="2" applyNumberFormat="1" applyFont="1" applyFill="1" applyBorder="1" applyAlignment="1">
      <alignment vertical="center"/>
    </xf>
    <xf numFmtId="165" fontId="27" fillId="0" borderId="0" xfId="2" applyNumberFormat="1" applyFont="1" applyFill="1" applyBorder="1" applyAlignment="1">
      <alignment vertical="center" wrapText="1"/>
    </xf>
    <xf numFmtId="0" fontId="27" fillId="0" borderId="7" xfId="2" quotePrefix="1" applyFont="1" applyFill="1" applyBorder="1" applyAlignment="1">
      <alignment horizontal="center" vertical="center" wrapText="1"/>
    </xf>
    <xf numFmtId="0" fontId="30" fillId="0" borderId="65" xfId="0" applyFont="1" applyFill="1" applyBorder="1" applyAlignment="1" applyProtection="1">
      <alignment horizontal="center" vertical="top" wrapText="1" readingOrder="1"/>
      <protection locked="0"/>
    </xf>
    <xf numFmtId="0" fontId="30" fillId="0" borderId="66" xfId="0" applyFont="1" applyFill="1" applyBorder="1" applyAlignment="1" applyProtection="1">
      <alignment horizontal="center" vertical="top" wrapText="1"/>
      <protection locked="0"/>
    </xf>
    <xf numFmtId="0" fontId="27" fillId="0" borderId="12" xfId="2" quotePrefix="1" applyFont="1" applyFill="1" applyBorder="1" applyAlignment="1">
      <alignment horizontal="center" vertical="center" wrapText="1"/>
    </xf>
    <xf numFmtId="0" fontId="27" fillId="0" borderId="12" xfId="2" applyFont="1" applyFill="1" applyBorder="1" applyAlignment="1">
      <alignment horizontal="center" vertical="center"/>
    </xf>
    <xf numFmtId="1" fontId="30" fillId="0" borderId="12" xfId="2" applyNumberFormat="1" applyFont="1" applyFill="1" applyBorder="1" applyAlignment="1">
      <alignment horizontal="center" vertical="center"/>
    </xf>
    <xf numFmtId="0" fontId="27" fillId="0" borderId="3" xfId="2" applyFont="1" applyFill="1" applyBorder="1" applyAlignment="1">
      <alignment horizontal="right" vertical="center" wrapText="1"/>
    </xf>
    <xf numFmtId="0" fontId="27" fillId="0" borderId="7" xfId="2" applyFont="1" applyFill="1" applyBorder="1" applyAlignment="1">
      <alignment horizontal="center" vertical="center"/>
    </xf>
    <xf numFmtId="0" fontId="31" fillId="0" borderId="42" xfId="2" applyFont="1" applyFill="1" applyBorder="1" applyAlignment="1">
      <alignment horizontal="left" vertical="center" wrapText="1"/>
    </xf>
    <xf numFmtId="3" fontId="27" fillId="0" borderId="42" xfId="2" applyNumberFormat="1" applyFont="1" applyFill="1" applyBorder="1" applyAlignment="1">
      <alignment horizontal="right" vertical="center"/>
    </xf>
    <xf numFmtId="3" fontId="27" fillId="0" borderId="13" xfId="2" applyNumberFormat="1" applyFont="1" applyFill="1" applyBorder="1" applyAlignment="1">
      <alignment horizontal="right" vertical="center"/>
    </xf>
    <xf numFmtId="0" fontId="31" fillId="0" borderId="28" xfId="2" applyFont="1" applyFill="1" applyBorder="1" applyAlignment="1">
      <alignment horizontal="left" vertical="center" wrapText="1"/>
    </xf>
    <xf numFmtId="3" fontId="27" fillId="0" borderId="28" xfId="2" applyNumberFormat="1" applyFont="1" applyFill="1" applyBorder="1" applyAlignment="1">
      <alignment horizontal="right" vertical="center"/>
    </xf>
    <xf numFmtId="3" fontId="27" fillId="0" borderId="4" xfId="2" applyNumberFormat="1" applyFont="1" applyFill="1" applyBorder="1" applyAlignment="1">
      <alignment horizontal="right" vertical="center"/>
    </xf>
    <xf numFmtId="0" fontId="27" fillId="0" borderId="5" xfId="2" applyFont="1" applyFill="1" applyBorder="1" applyAlignment="1">
      <alignment horizontal="center" vertical="center"/>
    </xf>
    <xf numFmtId="0" fontId="31" fillId="0" borderId="29" xfId="2" applyFont="1" applyFill="1" applyBorder="1" applyAlignment="1">
      <alignment horizontal="left" vertical="center" wrapText="1"/>
    </xf>
    <xf numFmtId="3" fontId="27" fillId="0" borderId="63" xfId="2" applyNumberFormat="1" applyFont="1" applyFill="1" applyBorder="1" applyAlignment="1">
      <alignment horizontal="right" vertical="center"/>
    </xf>
    <xf numFmtId="3" fontId="27" fillId="0" borderId="52" xfId="2" applyNumberFormat="1" applyFont="1" applyFill="1" applyBorder="1" applyAlignment="1">
      <alignment horizontal="right" vertical="center"/>
    </xf>
    <xf numFmtId="3" fontId="27" fillId="0" borderId="4" xfId="2" applyNumberFormat="1" applyFont="1" applyFill="1" applyBorder="1" applyAlignment="1" applyProtection="1">
      <alignment horizontal="right" vertical="center"/>
      <protection locked="0"/>
    </xf>
    <xf numFmtId="165" fontId="30" fillId="0" borderId="12" xfId="1" applyNumberFormat="1" applyFont="1" applyFill="1" applyBorder="1" applyAlignment="1">
      <alignment horizontal="right" vertical="center"/>
    </xf>
    <xf numFmtId="0" fontId="27" fillId="0" borderId="0" xfId="2" applyFont="1" applyFill="1" applyAlignment="1">
      <alignment vertical="center"/>
    </xf>
    <xf numFmtId="0" fontId="27" fillId="0" borderId="0" xfId="0" applyFont="1" applyFill="1"/>
    <xf numFmtId="3" fontId="27" fillId="0" borderId="0" xfId="0" applyNumberFormat="1" applyFont="1" applyFill="1"/>
    <xf numFmtId="164" fontId="32" fillId="0" borderId="0" xfId="1" quotePrefix="1" applyNumberFormat="1" applyFont="1" applyFill="1" applyBorder="1" applyAlignment="1">
      <alignment horizontal="center" vertical="center"/>
    </xf>
    <xf numFmtId="3" fontId="27" fillId="0" borderId="0" xfId="2" applyNumberFormat="1" applyFont="1" applyBorder="1" applyAlignment="1" applyProtection="1">
      <alignment horizontal="right" vertical="center"/>
      <protection locked="0"/>
    </xf>
    <xf numFmtId="0" fontId="27" fillId="0" borderId="12" xfId="2" applyFont="1" applyFill="1" applyBorder="1" applyAlignment="1">
      <alignment horizontal="center" vertical="center" wrapText="1"/>
    </xf>
    <xf numFmtId="0" fontId="30" fillId="0" borderId="47" xfId="0" applyFont="1" applyFill="1" applyBorder="1" applyAlignment="1" applyProtection="1">
      <alignment horizontal="center" vertical="top" wrapText="1" readingOrder="1"/>
      <protection locked="0"/>
    </xf>
    <xf numFmtId="0" fontId="30" fillId="0" borderId="18" xfId="0" applyFont="1" applyFill="1" applyBorder="1" applyAlignment="1" applyProtection="1">
      <alignment horizontal="center" vertical="top" wrapText="1"/>
      <protection locked="0"/>
    </xf>
    <xf numFmtId="0" fontId="27" fillId="0" borderId="5" xfId="2" applyFont="1" applyFill="1" applyBorder="1" applyAlignment="1">
      <alignment horizontal="center" vertical="center" wrapText="1"/>
    </xf>
    <xf numFmtId="0" fontId="27" fillId="0" borderId="4" xfId="2" applyFont="1" applyFill="1" applyBorder="1" applyAlignment="1">
      <alignment horizontal="center" vertical="center"/>
    </xf>
    <xf numFmtId="0" fontId="27" fillId="0" borderId="14" xfId="2" applyFont="1" applyFill="1" applyBorder="1" applyAlignment="1">
      <alignment horizontal="center" vertical="center" wrapText="1"/>
    </xf>
    <xf numFmtId="3" fontId="27" fillId="0" borderId="4" xfId="2" applyNumberFormat="1" applyFont="1" applyFill="1" applyBorder="1" applyAlignment="1" applyProtection="1">
      <alignment horizontal="right" vertical="center"/>
    </xf>
    <xf numFmtId="49" fontId="30" fillId="0" borderId="7" xfId="1" applyNumberFormat="1" applyFont="1" applyFill="1" applyBorder="1" applyAlignment="1">
      <alignment horizontal="right" vertical="center"/>
    </xf>
    <xf numFmtId="3" fontId="27" fillId="0" borderId="21" xfId="2" applyNumberFormat="1" applyFont="1" applyFill="1" applyBorder="1" applyAlignment="1" applyProtection="1">
      <alignment horizontal="right" vertical="center"/>
    </xf>
    <xf numFmtId="3" fontId="27" fillId="0" borderId="16" xfId="2" applyNumberFormat="1" applyFont="1" applyFill="1" applyBorder="1" applyAlignment="1" applyProtection="1">
      <alignment horizontal="right" vertical="center"/>
    </xf>
    <xf numFmtId="3" fontId="27" fillId="0" borderId="23" xfId="2" applyNumberFormat="1" applyFont="1" applyFill="1" applyBorder="1" applyAlignment="1" applyProtection="1">
      <alignment horizontal="right" vertical="center"/>
    </xf>
    <xf numFmtId="164" fontId="30" fillId="0" borderId="3" xfId="1" applyNumberFormat="1" applyFont="1" applyFill="1" applyBorder="1" applyAlignment="1">
      <alignment horizontal="right" vertical="center"/>
    </xf>
    <xf numFmtId="3" fontId="27" fillId="0" borderId="63" xfId="2" applyNumberFormat="1" applyFont="1" applyFill="1" applyBorder="1" applyAlignment="1" applyProtection="1">
      <alignment horizontal="right" vertical="center"/>
    </xf>
    <xf numFmtId="164" fontId="32" fillId="0" borderId="19" xfId="1" quotePrefix="1" applyNumberFormat="1" applyFont="1" applyFill="1" applyBorder="1" applyAlignment="1">
      <alignment horizontal="right" vertical="center"/>
    </xf>
    <xf numFmtId="0" fontId="27" fillId="0" borderId="15" xfId="1" applyFont="1" applyFill="1" applyBorder="1" applyAlignment="1">
      <alignment horizontal="left" vertical="center" wrapText="1"/>
    </xf>
    <xf numFmtId="166" fontId="30" fillId="0" borderId="3" xfId="1" applyNumberFormat="1" applyFont="1" applyFill="1" applyBorder="1" applyAlignment="1">
      <alignment horizontal="right"/>
    </xf>
    <xf numFmtId="166" fontId="30" fillId="0" borderId="5" xfId="1" applyNumberFormat="1" applyFont="1" applyFill="1" applyBorder="1" applyAlignment="1">
      <alignment horizontal="right"/>
    </xf>
    <xf numFmtId="3" fontId="27" fillId="0" borderId="24" xfId="2" applyNumberFormat="1" applyFont="1" applyFill="1" applyBorder="1" applyAlignment="1" applyProtection="1">
      <alignment horizontal="right" vertical="center"/>
    </xf>
    <xf numFmtId="3" fontId="27" fillId="0" borderId="64" xfId="2" applyNumberFormat="1" applyFont="1" applyFill="1" applyBorder="1" applyAlignment="1" applyProtection="1">
      <alignment horizontal="right" vertical="center"/>
    </xf>
    <xf numFmtId="166" fontId="30" fillId="0" borderId="12" xfId="1" applyNumberFormat="1" applyFont="1" applyFill="1" applyBorder="1" applyAlignment="1">
      <alignment horizontal="right" vertical="center"/>
    </xf>
    <xf numFmtId="0" fontId="30" fillId="0" borderId="1" xfId="3" applyFont="1" applyFill="1" applyBorder="1" applyAlignment="1">
      <alignment horizontal="center" vertical="center" wrapText="1"/>
    </xf>
    <xf numFmtId="3" fontId="27" fillId="0" borderId="14" xfId="2" applyNumberFormat="1" applyFont="1" applyFill="1" applyBorder="1" applyAlignment="1" applyProtection="1">
      <alignment horizontal="right" vertical="center"/>
    </xf>
    <xf numFmtId="3" fontId="27" fillId="0" borderId="15" xfId="2" applyNumberFormat="1" applyFont="1" applyFill="1" applyBorder="1" applyAlignment="1" applyProtection="1">
      <alignment horizontal="right" vertical="center"/>
      <protection locked="0"/>
    </xf>
    <xf numFmtId="164" fontId="32" fillId="0" borderId="65" xfId="1" quotePrefix="1" applyNumberFormat="1" applyFont="1" applyFill="1" applyBorder="1" applyAlignment="1">
      <alignment horizontal="right" vertical="center"/>
    </xf>
    <xf numFmtId="0" fontId="31" fillId="0" borderId="42" xfId="1" applyFont="1" applyFill="1" applyBorder="1" applyAlignment="1">
      <alignment horizontal="left" vertical="center" wrapText="1"/>
    </xf>
    <xf numFmtId="164" fontId="32" fillId="0" borderId="74" xfId="1" quotePrefix="1" applyNumberFormat="1" applyFont="1" applyFill="1" applyBorder="1" applyAlignment="1">
      <alignment horizontal="right" vertical="center"/>
    </xf>
    <xf numFmtId="0" fontId="31" fillId="0" borderId="28" xfId="1" applyFont="1" applyFill="1" applyBorder="1" applyAlignment="1">
      <alignment horizontal="left" vertical="center" wrapText="1"/>
    </xf>
    <xf numFmtId="164" fontId="32" fillId="0" borderId="24" xfId="1" applyNumberFormat="1" applyFont="1" applyFill="1" applyBorder="1" applyAlignment="1">
      <alignment horizontal="right" vertical="center"/>
    </xf>
    <xf numFmtId="0" fontId="31" fillId="0" borderId="75" xfId="1" applyFont="1" applyFill="1" applyBorder="1" applyAlignment="1">
      <alignment horizontal="left" vertical="center" wrapText="1"/>
    </xf>
    <xf numFmtId="1" fontId="30" fillId="0" borderId="12" xfId="2" applyNumberFormat="1" applyFont="1" applyFill="1" applyBorder="1" applyAlignment="1" applyProtection="1">
      <alignment horizontal="center" vertical="center"/>
    </xf>
    <xf numFmtId="1" fontId="30" fillId="0" borderId="1" xfId="2" applyNumberFormat="1" applyFont="1" applyFill="1" applyBorder="1" applyAlignment="1" applyProtection="1">
      <alignment horizontal="center" vertical="center"/>
    </xf>
    <xf numFmtId="3" fontId="27" fillId="0" borderId="2" xfId="2" applyNumberFormat="1" applyFont="1" applyFill="1" applyBorder="1" applyAlignment="1" applyProtection="1">
      <alignment horizontal="right" vertical="center"/>
    </xf>
    <xf numFmtId="3" fontId="27" fillId="0" borderId="13" xfId="2" applyNumberFormat="1" applyFont="1" applyFill="1" applyBorder="1" applyAlignment="1" applyProtection="1">
      <alignment horizontal="right" vertical="center"/>
    </xf>
    <xf numFmtId="3" fontId="27" fillId="0" borderId="0" xfId="2" applyNumberFormat="1" applyFont="1" applyFill="1" applyBorder="1" applyAlignment="1" applyProtection="1">
      <alignment horizontal="right" vertical="center"/>
    </xf>
    <xf numFmtId="3" fontId="27" fillId="0" borderId="36" xfId="2" applyNumberFormat="1" applyFont="1" applyFill="1" applyBorder="1" applyAlignment="1" applyProtection="1">
      <alignment horizontal="right" vertical="center"/>
    </xf>
    <xf numFmtId="3" fontId="27" fillId="0" borderId="36" xfId="2" applyNumberFormat="1" applyFont="1" applyFill="1" applyBorder="1" applyAlignment="1" applyProtection="1">
      <alignment horizontal="right" vertical="center"/>
      <protection locked="0"/>
    </xf>
    <xf numFmtId="3" fontId="27" fillId="0" borderId="0" xfId="2" applyNumberFormat="1" applyFont="1" applyFill="1" applyBorder="1" applyAlignment="1" applyProtection="1">
      <alignment horizontal="right" vertical="center"/>
      <protection locked="0"/>
    </xf>
    <xf numFmtId="0" fontId="30" fillId="0" borderId="13" xfId="0" applyFont="1" applyFill="1" applyBorder="1" applyAlignment="1" applyProtection="1">
      <alignment horizontal="center" vertical="center" wrapText="1"/>
    </xf>
    <xf numFmtId="3" fontId="27" fillId="0" borderId="26" xfId="2" applyNumberFormat="1" applyFont="1" applyFill="1" applyBorder="1" applyAlignment="1" applyProtection="1">
      <alignment horizontal="right" vertical="center"/>
    </xf>
    <xf numFmtId="3" fontId="27" fillId="0" borderId="51" xfId="2" applyNumberFormat="1" applyFont="1" applyFill="1" applyBorder="1" applyAlignment="1" applyProtection="1">
      <alignment horizontal="right" vertical="center"/>
    </xf>
    <xf numFmtId="3" fontId="27" fillId="0" borderId="38" xfId="2" applyNumberFormat="1" applyFont="1" applyFill="1" applyBorder="1" applyAlignment="1" applyProtection="1">
      <alignment vertical="center"/>
    </xf>
    <xf numFmtId="0" fontId="30" fillId="0" borderId="66" xfId="0" applyFont="1" applyFill="1" applyBorder="1" applyAlignment="1" applyProtection="1">
      <alignment horizontal="center" vertical="top" wrapText="1" readingOrder="1"/>
      <protection locked="0"/>
    </xf>
    <xf numFmtId="3" fontId="27" fillId="0" borderId="53" xfId="2" applyNumberFormat="1" applyFont="1" applyFill="1" applyBorder="1" applyAlignment="1" applyProtection="1">
      <alignment vertical="center"/>
    </xf>
    <xf numFmtId="49" fontId="27" fillId="0" borderId="52" xfId="2" applyNumberFormat="1" applyFont="1" applyFill="1" applyBorder="1" applyAlignment="1" applyProtection="1">
      <alignment horizontal="right" vertical="center"/>
    </xf>
    <xf numFmtId="49" fontId="27" fillId="0" borderId="10" xfId="2" applyNumberFormat="1" applyFont="1" applyFill="1" applyBorder="1" applyAlignment="1" applyProtection="1">
      <alignment horizontal="right" vertical="center"/>
    </xf>
    <xf numFmtId="0" fontId="29" fillId="0" borderId="0" xfId="0" applyFont="1"/>
    <xf numFmtId="0" fontId="29" fillId="0" borderId="0" xfId="0" applyFont="1" applyAlignment="1">
      <alignment horizontal="center"/>
    </xf>
    <xf numFmtId="0" fontId="33" fillId="0" borderId="0" xfId="0" applyFont="1" applyAlignment="1">
      <alignment horizontal="center"/>
    </xf>
    <xf numFmtId="0" fontId="34" fillId="0" borderId="0" xfId="0" applyFont="1"/>
    <xf numFmtId="0" fontId="29" fillId="0" borderId="25" xfId="0" applyFont="1" applyFill="1" applyBorder="1" applyAlignment="1">
      <alignment wrapText="1"/>
    </xf>
    <xf numFmtId="0" fontId="29" fillId="0" borderId="21" xfId="0" applyFont="1" applyBorder="1" applyAlignment="1">
      <alignment vertical="top" wrapText="1"/>
    </xf>
    <xf numFmtId="0" fontId="29" fillId="0" borderId="19" xfId="0" applyFont="1" applyBorder="1" applyAlignment="1">
      <alignment wrapText="1"/>
    </xf>
    <xf numFmtId="0" fontId="29" fillId="0" borderId="9" xfId="0" applyFont="1" applyBorder="1" applyAlignment="1">
      <alignment wrapText="1"/>
    </xf>
    <xf numFmtId="4" fontId="29" fillId="0" borderId="9" xfId="0" applyNumberFormat="1" applyFont="1" applyBorder="1" applyAlignment="1">
      <alignment wrapText="1"/>
    </xf>
    <xf numFmtId="0" fontId="29" fillId="0" borderId="20" xfId="0" applyFont="1" applyBorder="1" applyAlignment="1">
      <alignment wrapText="1"/>
    </xf>
    <xf numFmtId="0" fontId="29" fillId="0" borderId="23" xfId="0" applyFont="1" applyBorder="1" applyAlignment="1">
      <alignment vertical="top" wrapText="1"/>
    </xf>
    <xf numFmtId="0" fontId="29" fillId="0" borderId="0" xfId="0" applyFont="1" applyAlignment="1">
      <alignment wrapText="1"/>
    </xf>
    <xf numFmtId="3" fontId="29" fillId="0" borderId="19" xfId="0" applyNumberFormat="1" applyFont="1" applyBorder="1"/>
    <xf numFmtId="0" fontId="29" fillId="0" borderId="10" xfId="0" applyFont="1" applyBorder="1" applyAlignment="1">
      <alignment wrapText="1"/>
    </xf>
    <xf numFmtId="0" fontId="29" fillId="0" borderId="23" xfId="0" applyFont="1" applyBorder="1" applyAlignment="1">
      <alignment vertical="center" wrapText="1"/>
    </xf>
    <xf numFmtId="0" fontId="29" fillId="0" borderId="15" xfId="0" applyFont="1" applyBorder="1" applyAlignment="1">
      <alignment wrapText="1"/>
    </xf>
    <xf numFmtId="0" fontId="29" fillId="0" borderId="19" xfId="0" applyFont="1" applyBorder="1" applyAlignment="1">
      <alignment vertical="center" wrapText="1"/>
    </xf>
    <xf numFmtId="0" fontId="29" fillId="0" borderId="54" xfId="0" applyFont="1" applyBorder="1" applyAlignment="1">
      <alignment vertical="center" wrapText="1"/>
    </xf>
    <xf numFmtId="2" fontId="29" fillId="0" borderId="19" xfId="0" applyNumberFormat="1" applyFont="1" applyBorder="1" applyAlignment="1"/>
    <xf numFmtId="4" fontId="34" fillId="0" borderId="44" xfId="0" applyNumberFormat="1" applyFont="1" applyBorder="1" applyAlignment="1">
      <alignment horizontal="center"/>
    </xf>
    <xf numFmtId="0" fontId="34" fillId="0" borderId="0" xfId="0" applyFont="1" applyBorder="1" applyAlignment="1">
      <alignment horizontal="center"/>
    </xf>
    <xf numFmtId="4" fontId="34" fillId="0" borderId="0" xfId="0" applyNumberFormat="1" applyFont="1" applyBorder="1" applyAlignment="1">
      <alignment horizontal="center"/>
    </xf>
    <xf numFmtId="4" fontId="29" fillId="0" borderId="0" xfId="0" applyNumberFormat="1" applyFont="1"/>
    <xf numFmtId="0" fontId="19" fillId="0" borderId="0" xfId="0" applyFont="1" applyAlignment="1">
      <alignment horizontal="left"/>
    </xf>
    <xf numFmtId="0" fontId="35" fillId="0" borderId="0" xfId="0" applyFont="1"/>
    <xf numFmtId="0" fontId="20" fillId="0" borderId="0" xfId="0" applyFont="1" applyAlignment="1">
      <alignment horizontal="left"/>
    </xf>
    <xf numFmtId="49" fontId="27" fillId="0" borderId="10" xfId="2" applyNumberFormat="1" applyFont="1" applyFill="1" applyBorder="1" applyAlignment="1" applyProtection="1">
      <alignment vertical="center"/>
    </xf>
    <xf numFmtId="3" fontId="27" fillId="0" borderId="42" xfId="2" applyNumberFormat="1" applyFont="1" applyFill="1" applyBorder="1" applyAlignment="1" applyProtection="1">
      <alignment horizontal="right" vertical="center"/>
    </xf>
    <xf numFmtId="3" fontId="27" fillId="0" borderId="37" xfId="2" applyNumberFormat="1" applyFont="1" applyFill="1" applyBorder="1" applyAlignment="1" applyProtection="1">
      <alignment horizontal="right" vertical="center"/>
    </xf>
    <xf numFmtId="3" fontId="27" fillId="0" borderId="65" xfId="2" applyNumberFormat="1" applyFont="1" applyFill="1" applyBorder="1" applyAlignment="1" applyProtection="1">
      <alignment horizontal="right" vertical="center"/>
    </xf>
    <xf numFmtId="3" fontId="27" fillId="0" borderId="66" xfId="2" applyNumberFormat="1" applyFont="1" applyFill="1" applyBorder="1" applyAlignment="1" applyProtection="1">
      <alignment horizontal="right" vertical="center"/>
    </xf>
    <xf numFmtId="3" fontId="27" fillId="0" borderId="19" xfId="2" applyNumberFormat="1" applyFont="1" applyFill="1" applyBorder="1" applyAlignment="1" applyProtection="1">
      <alignment horizontal="right" vertical="center"/>
    </xf>
    <xf numFmtId="0" fontId="27" fillId="0" borderId="40" xfId="0" applyFont="1" applyBorder="1"/>
    <xf numFmtId="0" fontId="30" fillId="0" borderId="71" xfId="0" applyFont="1" applyFill="1" applyBorder="1" applyAlignment="1" applyProtection="1">
      <alignment horizontal="center" vertical="top" wrapText="1" readingOrder="1"/>
      <protection locked="0"/>
    </xf>
    <xf numFmtId="3" fontId="27" fillId="0" borderId="67" xfId="2" applyNumberFormat="1" applyFont="1" applyFill="1" applyBorder="1" applyAlignment="1" applyProtection="1">
      <alignment horizontal="right" vertical="center"/>
    </xf>
    <xf numFmtId="0" fontId="29" fillId="0" borderId="0" xfId="0" applyFont="1" applyAlignment="1"/>
    <xf numFmtId="0" fontId="30" fillId="0" borderId="35" xfId="0" applyFont="1" applyFill="1" applyBorder="1" applyAlignment="1" applyProtection="1">
      <alignment horizontal="center" vertical="top" wrapText="1"/>
      <protection locked="0"/>
    </xf>
    <xf numFmtId="3" fontId="27" fillId="0" borderId="59" xfId="2" applyNumberFormat="1" applyFont="1" applyFill="1" applyBorder="1" applyAlignment="1" applyProtection="1">
      <alignment horizontal="right" vertical="center"/>
    </xf>
    <xf numFmtId="3" fontId="27" fillId="0" borderId="15" xfId="2" applyNumberFormat="1" applyFont="1" applyFill="1" applyBorder="1" applyAlignment="1" applyProtection="1">
      <alignment horizontal="right" vertical="center"/>
    </xf>
    <xf numFmtId="3" fontId="27" fillId="0" borderId="49" xfId="2" applyNumberFormat="1" applyFont="1" applyFill="1" applyBorder="1" applyAlignment="1" applyProtection="1">
      <alignment horizontal="right" vertical="center"/>
    </xf>
    <xf numFmtId="3" fontId="27" fillId="0" borderId="1" xfId="2" applyNumberFormat="1" applyFont="1" applyFill="1" applyBorder="1" applyAlignment="1" applyProtection="1">
      <alignment horizontal="right" vertical="center"/>
    </xf>
    <xf numFmtId="0" fontId="30" fillId="0" borderId="15" xfId="0" applyFont="1" applyFill="1" applyBorder="1" applyAlignment="1" applyProtection="1">
      <alignment horizontal="center" vertical="top" wrapText="1"/>
      <protection locked="0"/>
    </xf>
    <xf numFmtId="0" fontId="30" fillId="0" borderId="39" xfId="0" applyFont="1" applyFill="1" applyBorder="1" applyAlignment="1" applyProtection="1">
      <alignment horizontal="center" vertical="top" wrapText="1"/>
      <protection locked="0"/>
    </xf>
    <xf numFmtId="0" fontId="30" fillId="0" borderId="70" xfId="0" applyFont="1" applyFill="1" applyBorder="1" applyAlignment="1" applyProtection="1">
      <alignment horizontal="center" vertical="top" wrapText="1"/>
      <protection locked="0"/>
    </xf>
    <xf numFmtId="0" fontId="30" fillId="4" borderId="31" xfId="0" applyFont="1" applyFill="1" applyBorder="1" applyAlignment="1" applyProtection="1">
      <alignment horizontal="center" vertical="top" wrapText="1" readingOrder="1"/>
      <protection locked="0"/>
    </xf>
    <xf numFmtId="0" fontId="30" fillId="4" borderId="61" xfId="0" applyFont="1" applyFill="1" applyBorder="1" applyAlignment="1" applyProtection="1">
      <alignment horizontal="center" vertical="top" wrapText="1"/>
      <protection locked="0"/>
    </xf>
    <xf numFmtId="0" fontId="30" fillId="0" borderId="21"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3" fontId="27" fillId="0" borderId="23" xfId="2" applyNumberFormat="1" applyFont="1" applyFill="1" applyBorder="1" applyAlignment="1" applyProtection="1">
      <alignment horizontal="right" vertical="center"/>
      <protection locked="0"/>
    </xf>
    <xf numFmtId="3" fontId="27" fillId="0" borderId="31" xfId="2" applyNumberFormat="1" applyFont="1" applyFill="1" applyBorder="1" applyAlignment="1" applyProtection="1">
      <alignment horizontal="right" vertical="center"/>
      <protection locked="0"/>
    </xf>
    <xf numFmtId="3" fontId="27" fillId="0" borderId="61" xfId="2" applyNumberFormat="1" applyFont="1" applyFill="1" applyBorder="1" applyAlignment="1" applyProtection="1">
      <alignment horizontal="right" vertical="center"/>
      <protection locked="0"/>
    </xf>
    <xf numFmtId="3" fontId="27" fillId="0" borderId="47" xfId="2" applyNumberFormat="1" applyFont="1" applyFill="1" applyBorder="1" applyAlignment="1" applyProtection="1">
      <alignment horizontal="right" vertical="center"/>
    </xf>
    <xf numFmtId="3" fontId="27" fillId="0" borderId="18" xfId="2" applyNumberFormat="1" applyFont="1" applyFill="1" applyBorder="1" applyAlignment="1" applyProtection="1">
      <alignment horizontal="right" vertical="center"/>
    </xf>
    <xf numFmtId="0" fontId="30" fillId="4" borderId="23" xfId="0" applyFont="1" applyFill="1" applyBorder="1" applyAlignment="1" applyProtection="1">
      <alignment horizontal="center" vertical="top" wrapText="1" readingOrder="1"/>
      <protection locked="0"/>
    </xf>
    <xf numFmtId="0" fontId="30" fillId="4" borderId="10" xfId="0" applyFont="1" applyFill="1" applyBorder="1" applyAlignment="1" applyProtection="1">
      <alignment horizontal="center" vertical="top" wrapText="1"/>
      <protection locked="0"/>
    </xf>
    <xf numFmtId="3" fontId="27" fillId="0" borderId="7" xfId="2" applyNumberFormat="1" applyFont="1" applyFill="1" applyBorder="1" applyAlignment="1">
      <alignment vertical="center"/>
    </xf>
    <xf numFmtId="3" fontId="27" fillId="0" borderId="42" xfId="2" applyNumberFormat="1" applyFont="1" applyFill="1" applyBorder="1" applyAlignment="1">
      <alignment vertical="center"/>
    </xf>
    <xf numFmtId="0" fontId="30" fillId="4" borderId="47" xfId="0" applyFont="1" applyFill="1" applyBorder="1" applyAlignment="1" applyProtection="1">
      <alignment horizontal="center" vertical="top" wrapText="1" readingOrder="1"/>
      <protection locked="0"/>
    </xf>
    <xf numFmtId="0" fontId="30" fillId="4" borderId="18" xfId="0" applyFont="1" applyFill="1" applyBorder="1" applyAlignment="1" applyProtection="1">
      <alignment horizontal="center" vertical="top" wrapText="1"/>
      <protection locked="0"/>
    </xf>
    <xf numFmtId="0" fontId="30" fillId="0" borderId="67" xfId="0" applyFont="1" applyFill="1" applyBorder="1" applyAlignment="1" applyProtection="1">
      <alignment horizontal="center" vertical="top" wrapText="1"/>
      <protection locked="0"/>
    </xf>
    <xf numFmtId="3" fontId="27" fillId="0" borderId="9" xfId="2" applyNumberFormat="1" applyFont="1" applyFill="1" applyBorder="1" applyAlignment="1">
      <alignment horizontal="right" vertical="center"/>
    </xf>
    <xf numFmtId="3" fontId="27" fillId="0" borderId="19" xfId="2" applyNumberFormat="1" applyFont="1" applyFill="1" applyBorder="1" applyAlignment="1">
      <alignment horizontal="right" vertical="center"/>
    </xf>
    <xf numFmtId="3" fontId="27" fillId="0" borderId="0" xfId="0" applyNumberFormat="1" applyFont="1"/>
    <xf numFmtId="0" fontId="4" fillId="0" borderId="41" xfId="1" applyFont="1" applyFill="1" applyBorder="1" applyAlignment="1">
      <alignment horizontal="center" vertical="center" wrapText="1"/>
    </xf>
    <xf numFmtId="0" fontId="17" fillId="0" borderId="0" xfId="0" applyFont="1" applyBorder="1" applyAlignment="1"/>
    <xf numFmtId="164" fontId="4" fillId="0" borderId="3" xfId="1" applyNumberFormat="1" applyFont="1" applyFill="1" applyBorder="1" applyAlignment="1">
      <alignment horizontal="right" wrapText="1"/>
    </xf>
    <xf numFmtId="0" fontId="30" fillId="4" borderId="0" xfId="0" applyFont="1" applyFill="1" applyBorder="1" applyAlignment="1" applyProtection="1">
      <alignment horizontal="center" vertical="top" wrapText="1" readingOrder="1"/>
      <protection locked="0"/>
    </xf>
    <xf numFmtId="0" fontId="30" fillId="4" borderId="0" xfId="0" applyFont="1" applyFill="1" applyBorder="1" applyAlignment="1" applyProtection="1">
      <alignment horizontal="center" vertical="top" wrapText="1"/>
      <protection locked="0"/>
    </xf>
    <xf numFmtId="0" fontId="30" fillId="0" borderId="0" xfId="0" applyFont="1" applyFill="1" applyBorder="1" applyAlignment="1" applyProtection="1">
      <alignment horizontal="center" vertical="center" wrapText="1"/>
    </xf>
    <xf numFmtId="3" fontId="27" fillId="0" borderId="0" xfId="2" applyNumberFormat="1" applyFont="1" applyFill="1" applyBorder="1" applyAlignment="1" applyProtection="1">
      <alignment vertical="center"/>
    </xf>
    <xf numFmtId="3" fontId="27" fillId="0" borderId="0" xfId="2" applyNumberFormat="1" applyFont="1" applyFill="1" applyBorder="1" applyAlignment="1" applyProtection="1">
      <alignment vertical="center"/>
      <protection locked="0"/>
    </xf>
    <xf numFmtId="3" fontId="27" fillId="0" borderId="0" xfId="2" applyNumberFormat="1" applyFont="1" applyFill="1" applyBorder="1" applyAlignment="1">
      <alignment vertical="center"/>
    </xf>
    <xf numFmtId="1" fontId="30" fillId="0" borderId="0" xfId="2" applyNumberFormat="1" applyFont="1" applyFill="1" applyBorder="1" applyAlignment="1">
      <alignment horizontal="center" vertical="center"/>
    </xf>
    <xf numFmtId="0" fontId="27" fillId="0" borderId="0" xfId="0" applyFont="1" applyBorder="1"/>
    <xf numFmtId="0" fontId="30" fillId="0" borderId="0" xfId="0" applyFont="1" applyFill="1" applyBorder="1" applyAlignment="1" applyProtection="1">
      <alignment horizontal="center" vertical="top" wrapText="1"/>
      <protection locked="0"/>
    </xf>
    <xf numFmtId="3" fontId="27" fillId="0" borderId="0" xfId="2" applyNumberFormat="1" applyFont="1" applyFill="1" applyBorder="1" applyAlignment="1">
      <alignment horizontal="right" vertical="center"/>
    </xf>
    <xf numFmtId="0" fontId="6" fillId="2" borderId="0" xfId="1" applyFont="1" applyFill="1" applyBorder="1" applyAlignment="1">
      <alignment horizontal="left" vertical="center"/>
    </xf>
    <xf numFmtId="0" fontId="6" fillId="2" borderId="28" xfId="1" applyFont="1" applyFill="1" applyBorder="1" applyAlignment="1">
      <alignment horizontal="left" vertical="center"/>
    </xf>
    <xf numFmtId="0" fontId="4" fillId="0" borderId="13" xfId="2"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4" fillId="0" borderId="42" xfId="2" applyFont="1" applyFill="1" applyBorder="1" applyAlignment="1" applyProtection="1">
      <alignment horizontal="center" vertical="center" wrapText="1"/>
    </xf>
    <xf numFmtId="0" fontId="4" fillId="0" borderId="0" xfId="1" applyFont="1" applyFill="1" applyBorder="1" applyAlignment="1">
      <alignment horizontal="left" vertical="center"/>
    </xf>
    <xf numFmtId="0" fontId="4" fillId="0" borderId="28" xfId="1" applyFont="1" applyFill="1" applyBorder="1" applyAlignment="1">
      <alignment horizontal="left" vertical="center"/>
    </xf>
    <xf numFmtId="49" fontId="4" fillId="0" borderId="3" xfId="1" applyNumberFormat="1" applyFont="1" applyFill="1" applyBorder="1" applyAlignment="1">
      <alignment horizontal="center" vertical="center"/>
    </xf>
    <xf numFmtId="49" fontId="4" fillId="0" borderId="0" xfId="1" applyNumberFormat="1" applyFont="1" applyFill="1" applyBorder="1" applyAlignment="1">
      <alignment horizontal="center" vertical="center"/>
    </xf>
    <xf numFmtId="49" fontId="4" fillId="0" borderId="28" xfId="1" applyNumberFormat="1" applyFont="1" applyFill="1" applyBorder="1" applyAlignment="1">
      <alignment horizontal="center" vertical="center"/>
    </xf>
    <xf numFmtId="1" fontId="9" fillId="0" borderId="0" xfId="2" applyNumberFormat="1" applyFont="1" applyFill="1" applyAlignment="1" applyProtection="1">
      <alignment vertical="center"/>
    </xf>
    <xf numFmtId="49" fontId="18" fillId="3" borderId="51" xfId="0" applyNumberFormat="1" applyFont="1" applyFill="1" applyBorder="1" applyAlignment="1">
      <alignment horizontal="center"/>
    </xf>
    <xf numFmtId="0" fontId="18" fillId="0" borderId="49" xfId="0" applyFont="1" applyBorder="1" applyAlignment="1">
      <alignment horizontal="left"/>
    </xf>
    <xf numFmtId="49" fontId="18" fillId="0" borderId="53" xfId="0" applyNumberFormat="1" applyFont="1" applyBorder="1" applyAlignment="1">
      <alignment horizontal="center"/>
    </xf>
    <xf numFmtId="0" fontId="18" fillId="0" borderId="0" xfId="0" applyFont="1" applyFill="1" applyBorder="1" applyAlignment="1">
      <alignment horizontal="center"/>
    </xf>
    <xf numFmtId="0" fontId="22" fillId="0" borderId="0" xfId="0" applyFont="1" applyFill="1" applyAlignment="1">
      <alignment horizontal="center"/>
    </xf>
    <xf numFmtId="0" fontId="22" fillId="0" borderId="0" xfId="0" applyFont="1" applyFill="1"/>
    <xf numFmtId="0" fontId="18" fillId="0" borderId="0" xfId="0" applyFont="1" applyFill="1"/>
    <xf numFmtId="0" fontId="18" fillId="0" borderId="0" xfId="0" applyFont="1" applyFill="1" applyBorder="1"/>
    <xf numFmtId="0" fontId="18" fillId="0" borderId="13" xfId="0" applyFont="1" applyFill="1" applyBorder="1" applyAlignment="1">
      <alignment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48" xfId="0" applyFont="1" applyFill="1" applyBorder="1" applyAlignment="1"/>
    <xf numFmtId="0" fontId="20" fillId="0" borderId="50" xfId="0" applyFont="1" applyFill="1" applyBorder="1" applyAlignment="1">
      <alignment horizontal="right"/>
    </xf>
    <xf numFmtId="0" fontId="22" fillId="0" borderId="50" xfId="0" applyFont="1" applyFill="1" applyBorder="1" applyAlignment="1"/>
    <xf numFmtId="0" fontId="20" fillId="0" borderId="52" xfId="0" applyFont="1" applyFill="1" applyBorder="1" applyAlignment="1" applyProtection="1">
      <alignment horizontal="right"/>
    </xf>
    <xf numFmtId="0" fontId="18" fillId="0" borderId="52" xfId="0" applyFont="1" applyFill="1" applyBorder="1" applyAlignment="1" applyProtection="1">
      <alignment horizontal="right" vertical="center" wrapText="1"/>
      <protection locked="0"/>
    </xf>
    <xf numFmtId="165" fontId="20" fillId="0" borderId="53" xfId="0" applyNumberFormat="1" applyFont="1" applyFill="1" applyBorder="1"/>
    <xf numFmtId="0" fontId="18" fillId="0" borderId="52" xfId="0" applyFont="1" applyFill="1" applyBorder="1" applyAlignment="1" applyProtection="1">
      <alignment horizontal="right"/>
      <protection locked="0"/>
    </xf>
    <xf numFmtId="165" fontId="18" fillId="0" borderId="53" xfId="0" applyNumberFormat="1" applyFont="1" applyFill="1" applyBorder="1"/>
    <xf numFmtId="0" fontId="20" fillId="0" borderId="52" xfId="0" applyFont="1" applyFill="1" applyBorder="1" applyAlignment="1">
      <alignment horizontal="right" vertical="center" wrapText="1"/>
    </xf>
    <xf numFmtId="0" fontId="20" fillId="0" borderId="53" xfId="0" applyFont="1" applyFill="1" applyBorder="1" applyAlignment="1">
      <alignment horizontal="right" vertical="center" wrapText="1"/>
    </xf>
    <xf numFmtId="0" fontId="18" fillId="0" borderId="52" xfId="0" applyFont="1" applyFill="1" applyBorder="1" applyAlignment="1">
      <alignment horizontal="right" vertical="center" wrapText="1"/>
    </xf>
    <xf numFmtId="0" fontId="20" fillId="0" borderId="55" xfId="0" applyFont="1" applyFill="1" applyBorder="1" applyAlignment="1">
      <alignment horizontal="right" vertical="center" wrapText="1"/>
    </xf>
    <xf numFmtId="0" fontId="20" fillId="0" borderId="49" xfId="0" applyFont="1" applyFill="1" applyBorder="1" applyAlignment="1">
      <alignment horizontal="right"/>
    </xf>
    <xf numFmtId="165" fontId="20" fillId="0" borderId="50" xfId="0" applyNumberFormat="1" applyFont="1" applyFill="1" applyBorder="1"/>
    <xf numFmtId="0" fontId="18" fillId="0" borderId="51" xfId="0" applyFont="1" applyFill="1" applyBorder="1" applyAlignment="1">
      <alignment horizontal="right"/>
    </xf>
    <xf numFmtId="165" fontId="20" fillId="0" borderId="52" xfId="0" applyNumberFormat="1" applyFont="1" applyFill="1" applyBorder="1"/>
    <xf numFmtId="165" fontId="20" fillId="0" borderId="52" xfId="0" applyNumberFormat="1" applyFont="1" applyFill="1" applyBorder="1" applyAlignment="1">
      <alignment horizontal="right"/>
    </xf>
    <xf numFmtId="49" fontId="20" fillId="0" borderId="51" xfId="0" applyNumberFormat="1" applyFont="1" applyFill="1" applyBorder="1" applyAlignment="1">
      <alignment horizontal="right" vertical="center" wrapText="1"/>
    </xf>
    <xf numFmtId="49" fontId="20" fillId="0" borderId="52" xfId="0" applyNumberFormat="1" applyFont="1" applyFill="1" applyBorder="1" applyAlignment="1">
      <alignment horizontal="right" vertical="center" wrapText="1"/>
    </xf>
    <xf numFmtId="0" fontId="20" fillId="0" borderId="51" xfId="0" applyFont="1" applyFill="1" applyBorder="1" applyAlignment="1">
      <alignment horizontal="right" vertical="center" wrapText="1"/>
    </xf>
    <xf numFmtId="0" fontId="18" fillId="0" borderId="51" xfId="0" applyFont="1" applyFill="1" applyBorder="1" applyAlignment="1">
      <alignment horizontal="right" vertical="center" wrapText="1"/>
    </xf>
    <xf numFmtId="165" fontId="20" fillId="0" borderId="4" xfId="0" applyNumberFormat="1" applyFont="1" applyFill="1" applyBorder="1"/>
    <xf numFmtId="167" fontId="20" fillId="0" borderId="26" xfId="0" applyNumberFormat="1" applyFont="1" applyFill="1" applyBorder="1" applyAlignment="1">
      <alignment horizontal="right"/>
    </xf>
    <xf numFmtId="167" fontId="20" fillId="0" borderId="50" xfId="0" applyNumberFormat="1" applyFont="1" applyFill="1" applyBorder="1" applyAlignment="1">
      <alignment horizontal="right"/>
    </xf>
    <xf numFmtId="0" fontId="18" fillId="0" borderId="54" xfId="0" applyFont="1" applyFill="1" applyBorder="1" applyAlignment="1">
      <alignment horizontal="right" vertical="center" wrapText="1"/>
    </xf>
    <xf numFmtId="1" fontId="20" fillId="0" borderId="51" xfId="0" applyNumberFormat="1" applyFont="1" applyFill="1" applyBorder="1" applyAlignment="1">
      <alignment horizontal="right" vertical="center" wrapText="1"/>
    </xf>
    <xf numFmtId="1" fontId="20" fillId="0" borderId="52" xfId="0" applyNumberFormat="1" applyFont="1" applyFill="1" applyBorder="1" applyAlignment="1">
      <alignment horizontal="right" vertical="center" wrapText="1"/>
    </xf>
    <xf numFmtId="0" fontId="18" fillId="0" borderId="57" xfId="0" applyFont="1" applyFill="1" applyBorder="1" applyAlignment="1">
      <alignment horizontal="right" vertical="center" wrapText="1"/>
    </xf>
    <xf numFmtId="0" fontId="18" fillId="0" borderId="56" xfId="0" applyFont="1" applyFill="1" applyBorder="1" applyAlignment="1">
      <alignment horizontal="right" vertical="center" wrapText="1"/>
    </xf>
    <xf numFmtId="0" fontId="22" fillId="0" borderId="0" xfId="0" applyFont="1" applyFill="1" applyBorder="1"/>
    <xf numFmtId="0" fontId="22" fillId="0" borderId="0" xfId="0" applyFont="1" applyFill="1" applyBorder="1" applyAlignment="1"/>
    <xf numFmtId="0" fontId="26" fillId="0" borderId="0" xfId="0" applyFont="1" applyFill="1"/>
    <xf numFmtId="0" fontId="18" fillId="0" borderId="52" xfId="0" applyFont="1" applyFill="1" applyBorder="1" applyAlignment="1">
      <alignment horizontal="right"/>
    </xf>
    <xf numFmtId="3" fontId="9" fillId="0" borderId="0" xfId="0" applyNumberFormat="1" applyFont="1" applyFill="1" applyBorder="1"/>
    <xf numFmtId="3" fontId="24" fillId="0" borderId="4" xfId="2" applyNumberFormat="1" applyFont="1" applyFill="1" applyBorder="1" applyAlignment="1" applyProtection="1">
      <alignment horizontal="right" vertical="center"/>
    </xf>
    <xf numFmtId="3" fontId="24" fillId="0" borderId="23" xfId="2" applyNumberFormat="1" applyFont="1" applyFill="1" applyBorder="1" applyAlignment="1" applyProtection="1">
      <alignment horizontal="right" vertical="center"/>
    </xf>
    <xf numFmtId="3" fontId="24" fillId="0" borderId="51" xfId="2" applyNumberFormat="1" applyFont="1" applyFill="1" applyBorder="1" applyAlignment="1" applyProtection="1">
      <alignment horizontal="right" vertical="center"/>
    </xf>
    <xf numFmtId="0" fontId="30" fillId="0" borderId="2" xfId="0" applyFont="1" applyFill="1" applyBorder="1" applyAlignment="1"/>
    <xf numFmtId="0" fontId="30" fillId="0" borderId="71" xfId="0" applyFont="1" applyFill="1" applyBorder="1" applyAlignment="1"/>
    <xf numFmtId="0" fontId="27" fillId="0" borderId="40" xfId="0" applyFont="1" applyFill="1" applyBorder="1"/>
    <xf numFmtId="1" fontId="25" fillId="0" borderId="12" xfId="2" applyNumberFormat="1" applyFont="1" applyFill="1" applyBorder="1" applyAlignment="1" applyProtection="1">
      <alignment horizontal="center" vertical="center"/>
    </xf>
    <xf numFmtId="1" fontId="25" fillId="0" borderId="1" xfId="2" applyNumberFormat="1" applyFont="1" applyFill="1" applyBorder="1" applyAlignment="1" applyProtection="1">
      <alignment horizontal="center" vertical="center"/>
    </xf>
    <xf numFmtId="3" fontId="24" fillId="0" borderId="2" xfId="2" applyNumberFormat="1" applyFont="1" applyFill="1" applyBorder="1" applyAlignment="1" applyProtection="1">
      <alignment horizontal="right" vertical="center"/>
    </xf>
    <xf numFmtId="3" fontId="24" fillId="0" borderId="13" xfId="2" applyNumberFormat="1" applyFont="1" applyFill="1" applyBorder="1" applyAlignment="1" applyProtection="1">
      <alignment horizontal="right" vertical="center"/>
    </xf>
    <xf numFmtId="3" fontId="24" fillId="0" borderId="36" xfId="2" applyNumberFormat="1" applyFont="1" applyFill="1" applyBorder="1" applyAlignment="1" applyProtection="1">
      <alignment horizontal="right" vertical="center"/>
    </xf>
    <xf numFmtId="3" fontId="24" fillId="0" borderId="52" xfId="2" applyNumberFormat="1" applyFont="1" applyFill="1" applyBorder="1" applyAlignment="1" applyProtection="1">
      <alignment horizontal="right" vertical="center"/>
    </xf>
    <xf numFmtId="3" fontId="24" fillId="0" borderId="52" xfId="2" applyNumberFormat="1" applyFont="1" applyFill="1" applyBorder="1" applyAlignment="1" applyProtection="1">
      <alignment vertical="center"/>
    </xf>
    <xf numFmtId="3" fontId="24" fillId="0" borderId="36" xfId="2" applyNumberFormat="1" applyFont="1" applyFill="1" applyBorder="1" applyAlignment="1" applyProtection="1">
      <alignment horizontal="right" vertical="center"/>
      <protection locked="0"/>
    </xf>
    <xf numFmtId="3" fontId="24" fillId="0" borderId="52" xfId="2" applyNumberFormat="1" applyFont="1" applyFill="1" applyBorder="1" applyAlignment="1" applyProtection="1">
      <alignment horizontal="right" vertical="center"/>
      <protection locked="0"/>
    </xf>
    <xf numFmtId="3" fontId="24" fillId="0" borderId="4" xfId="2" applyNumberFormat="1" applyFont="1" applyFill="1" applyBorder="1" applyAlignment="1" applyProtection="1">
      <alignment horizontal="right" vertical="center"/>
      <protection locked="0"/>
    </xf>
    <xf numFmtId="3" fontId="24" fillId="0" borderId="7" xfId="2" applyNumberFormat="1" applyFont="1" applyFill="1" applyBorder="1" applyAlignment="1" applyProtection="1">
      <alignment horizontal="right" vertical="center"/>
    </xf>
    <xf numFmtId="3" fontId="24" fillId="0" borderId="3" xfId="2" applyNumberFormat="1" applyFont="1" applyFill="1" applyBorder="1" applyAlignment="1" applyProtection="1">
      <alignment horizontal="right" vertical="center"/>
    </xf>
    <xf numFmtId="3" fontId="24" fillId="0" borderId="51" xfId="2" applyNumberFormat="1" applyFont="1" applyFill="1" applyBorder="1" applyAlignment="1" applyProtection="1">
      <alignment vertical="center"/>
    </xf>
    <xf numFmtId="3" fontId="24" fillId="0" borderId="51" xfId="2" applyNumberFormat="1" applyFont="1" applyFill="1" applyBorder="1" applyAlignment="1" applyProtection="1">
      <alignment horizontal="right" vertical="center"/>
      <protection locked="0"/>
    </xf>
    <xf numFmtId="3" fontId="24" fillId="0" borderId="3" xfId="2" applyNumberFormat="1" applyFont="1" applyFill="1" applyBorder="1" applyAlignment="1" applyProtection="1">
      <alignment horizontal="right" vertical="center"/>
      <protection locked="0"/>
    </xf>
    <xf numFmtId="0" fontId="30" fillId="0" borderId="70" xfId="0" applyFont="1" applyFill="1" applyBorder="1" applyAlignment="1"/>
    <xf numFmtId="1" fontId="25" fillId="0" borderId="12" xfId="2" applyNumberFormat="1" applyFont="1" applyFill="1" applyBorder="1" applyAlignment="1">
      <alignment horizontal="center" vertical="center"/>
    </xf>
    <xf numFmtId="3" fontId="24" fillId="0" borderId="13" xfId="2" applyNumberFormat="1" applyFont="1" applyFill="1" applyBorder="1" applyAlignment="1">
      <alignment horizontal="right" vertical="center"/>
    </xf>
    <xf numFmtId="3" fontId="24" fillId="0" borderId="4" xfId="2" applyNumberFormat="1" applyFont="1" applyFill="1" applyBorder="1" applyAlignment="1">
      <alignment horizontal="right" vertical="center"/>
    </xf>
    <xf numFmtId="3" fontId="24" fillId="0" borderId="52" xfId="2" applyNumberFormat="1" applyFont="1" applyFill="1" applyBorder="1" applyAlignment="1">
      <alignment horizontal="right" vertical="center"/>
    </xf>
    <xf numFmtId="0" fontId="32" fillId="0" borderId="0" xfId="0" applyFont="1" applyFill="1" applyAlignment="1">
      <alignment horizontal="left"/>
    </xf>
    <xf numFmtId="0" fontId="30" fillId="0" borderId="0" xfId="0" applyFont="1" applyFill="1" applyAlignment="1">
      <alignment horizontal="left"/>
    </xf>
    <xf numFmtId="0" fontId="37" fillId="0" borderId="47" xfId="0" applyFont="1" applyFill="1" applyBorder="1" applyAlignment="1" applyProtection="1">
      <alignment horizontal="center" vertical="top" wrapText="1" readingOrder="1"/>
      <protection locked="0"/>
    </xf>
    <xf numFmtId="0" fontId="37" fillId="0" borderId="18" xfId="0" applyFont="1" applyFill="1" applyBorder="1" applyAlignment="1" applyProtection="1">
      <alignment horizontal="center" vertical="top" wrapText="1"/>
      <protection locked="0"/>
    </xf>
    <xf numFmtId="0" fontId="24" fillId="0" borderId="0" xfId="0" applyFont="1" applyFill="1"/>
    <xf numFmtId="0" fontId="24" fillId="0" borderId="0" xfId="0" applyFont="1" applyFill="1" applyBorder="1"/>
    <xf numFmtId="0" fontId="38" fillId="0" borderId="0" xfId="0" applyFont="1"/>
    <xf numFmtId="0" fontId="39" fillId="0" borderId="0" xfId="0" applyFont="1"/>
    <xf numFmtId="169" fontId="38" fillId="0" borderId="0" xfId="0" applyNumberFormat="1" applyFont="1"/>
    <xf numFmtId="1" fontId="38" fillId="0" borderId="0" xfId="0" applyNumberFormat="1" applyFont="1"/>
    <xf numFmtId="169" fontId="39" fillId="0" borderId="19" xfId="0" applyNumberFormat="1" applyFont="1" applyBorder="1" applyAlignment="1">
      <alignment horizontal="right" vertical="center"/>
    </xf>
    <xf numFmtId="169" fontId="39" fillId="0" borderId="15" xfId="0" applyNumberFormat="1" applyFont="1" applyBorder="1" applyAlignment="1">
      <alignment horizontal="right" vertical="center"/>
    </xf>
    <xf numFmtId="169" fontId="38" fillId="0" borderId="19" xfId="0" applyNumberFormat="1" applyFont="1" applyBorder="1" applyAlignment="1">
      <alignment horizontal="center" vertical="center"/>
    </xf>
    <xf numFmtId="169" fontId="38" fillId="0" borderId="19" xfId="0" applyNumberFormat="1" applyFont="1" applyBorder="1" applyAlignment="1">
      <alignment horizontal="center" vertical="center" wrapText="1"/>
    </xf>
    <xf numFmtId="169" fontId="38" fillId="0" borderId="15" xfId="0" applyNumberFormat="1" applyFont="1" applyBorder="1" applyAlignment="1">
      <alignment horizontal="center" vertical="center" wrapText="1"/>
    </xf>
    <xf numFmtId="169" fontId="42" fillId="2" borderId="19" xfId="0" applyNumberFormat="1" applyFont="1" applyFill="1" applyBorder="1" applyAlignment="1">
      <alignment horizontal="right" vertical="center"/>
    </xf>
    <xf numFmtId="169" fontId="42" fillId="2" borderId="15" xfId="0" applyNumberFormat="1" applyFont="1" applyFill="1" applyBorder="1" applyAlignment="1">
      <alignment horizontal="right" vertical="center"/>
    </xf>
    <xf numFmtId="169" fontId="44" fillId="0" borderId="19" xfId="0" applyNumberFormat="1" applyFont="1" applyBorder="1" applyAlignment="1">
      <alignment horizontal="right" vertical="center"/>
    </xf>
    <xf numFmtId="169" fontId="44" fillId="0" borderId="15" xfId="0" applyNumberFormat="1" applyFont="1" applyBorder="1" applyAlignment="1">
      <alignment horizontal="right" vertical="center"/>
    </xf>
    <xf numFmtId="0" fontId="38" fillId="0" borderId="19" xfId="0" applyFont="1" applyBorder="1"/>
    <xf numFmtId="0" fontId="38" fillId="0" borderId="19" xfId="0" applyFont="1" applyFill="1" applyBorder="1" applyAlignment="1">
      <alignment vertical="center" wrapText="1"/>
    </xf>
    <xf numFmtId="0" fontId="38" fillId="5" borderId="19" xfId="0" applyFont="1" applyFill="1" applyBorder="1" applyAlignment="1">
      <alignment vertical="center" wrapText="1"/>
    </xf>
    <xf numFmtId="169" fontId="38" fillId="0" borderId="19" xfId="0" applyNumberFormat="1" applyFont="1" applyFill="1" applyBorder="1" applyAlignment="1">
      <alignment horizontal="right" vertical="center"/>
    </xf>
    <xf numFmtId="169" fontId="38" fillId="0" borderId="15" xfId="0" applyNumberFormat="1" applyFont="1" applyFill="1" applyBorder="1" applyAlignment="1">
      <alignment vertical="center"/>
    </xf>
    <xf numFmtId="169" fontId="38" fillId="0" borderId="15" xfId="0" applyNumberFormat="1" applyFont="1" applyFill="1" applyBorder="1" applyAlignment="1">
      <alignment horizontal="right" vertical="center"/>
    </xf>
    <xf numFmtId="0" fontId="38" fillId="0" borderId="19" xfId="0" applyFont="1" applyFill="1" applyBorder="1"/>
    <xf numFmtId="0" fontId="38" fillId="0" borderId="0" xfId="0" applyFont="1" applyFill="1"/>
    <xf numFmtId="0" fontId="38" fillId="0" borderId="15" xfId="0" applyFont="1" applyFill="1" applyBorder="1" applyAlignment="1">
      <alignment vertical="center" wrapText="1"/>
    </xf>
    <xf numFmtId="169" fontId="38" fillId="0" borderId="15" xfId="0" applyNumberFormat="1" applyFont="1" applyFill="1" applyBorder="1" applyAlignment="1">
      <alignment vertical="center" wrapText="1"/>
    </xf>
    <xf numFmtId="0" fontId="38" fillId="0" borderId="37" xfId="0" applyFont="1" applyFill="1" applyBorder="1" applyAlignment="1">
      <alignment vertical="center"/>
    </xf>
    <xf numFmtId="0" fontId="38" fillId="0" borderId="37" xfId="0" applyFont="1" applyFill="1" applyBorder="1" applyAlignment="1">
      <alignment vertical="center" wrapText="1"/>
    </xf>
    <xf numFmtId="0" fontId="38" fillId="0" borderId="15" xfId="0" applyFont="1" applyFill="1" applyBorder="1"/>
    <xf numFmtId="0" fontId="38" fillId="5" borderId="37" xfId="0" applyFont="1" applyFill="1" applyBorder="1" applyAlignment="1">
      <alignment vertical="center" wrapText="1"/>
    </xf>
    <xf numFmtId="169" fontId="44" fillId="0" borderId="19" xfId="0" applyNumberFormat="1" applyFont="1" applyFill="1" applyBorder="1" applyAlignment="1">
      <alignment horizontal="right" vertical="center"/>
    </xf>
    <xf numFmtId="169" fontId="44" fillId="0" borderId="15" xfId="0" applyNumberFormat="1" applyFont="1" applyFill="1" applyBorder="1" applyAlignment="1">
      <alignment horizontal="right" vertical="center"/>
    </xf>
    <xf numFmtId="169" fontId="38" fillId="0" borderId="19" xfId="0" applyNumberFormat="1" applyFont="1" applyFill="1" applyBorder="1" applyAlignment="1">
      <alignment vertical="center"/>
    </xf>
    <xf numFmtId="0" fontId="38" fillId="0" borderId="19" xfId="0" applyFont="1" applyFill="1" applyBorder="1" applyAlignment="1">
      <alignment vertical="center"/>
    </xf>
    <xf numFmtId="0" fontId="38" fillId="0" borderId="36" xfId="0" applyFont="1" applyFill="1" applyBorder="1" applyAlignment="1">
      <alignment vertical="center" wrapText="1"/>
    </xf>
    <xf numFmtId="169" fontId="38" fillId="0" borderId="15" xfId="0" applyNumberFormat="1" applyFont="1" applyBorder="1"/>
    <xf numFmtId="0" fontId="27" fillId="0" borderId="0" xfId="0" applyFont="1" applyFill="1" applyAlignment="1">
      <alignment vertical="center"/>
    </xf>
    <xf numFmtId="0" fontId="27" fillId="0" borderId="19" xfId="0" applyFont="1" applyFill="1" applyBorder="1" applyAlignment="1">
      <alignment vertical="center" wrapText="1"/>
    </xf>
    <xf numFmtId="169" fontId="27" fillId="0" borderId="19" xfId="0" applyNumberFormat="1" applyFont="1" applyFill="1" applyBorder="1" applyAlignment="1">
      <alignment horizontal="right" vertical="center"/>
    </xf>
    <xf numFmtId="169" fontId="27" fillId="0" borderId="15" xfId="0" applyNumberFormat="1" applyFont="1" applyFill="1" applyBorder="1" applyAlignment="1">
      <alignment horizontal="right" vertical="center"/>
    </xf>
    <xf numFmtId="0" fontId="27" fillId="0" borderId="15" xfId="0" applyFont="1" applyFill="1" applyBorder="1" applyAlignment="1">
      <alignment vertical="center" wrapText="1"/>
    </xf>
    <xf numFmtId="0" fontId="47" fillId="0" borderId="19" xfId="0" applyFont="1" applyBorder="1"/>
    <xf numFmtId="0" fontId="47" fillId="0" borderId="19" xfId="0" applyFont="1" applyBorder="1" applyAlignment="1">
      <alignment wrapText="1"/>
    </xf>
    <xf numFmtId="0" fontId="38" fillId="0" borderId="19" xfId="0" applyFont="1" applyBorder="1" applyAlignment="1">
      <alignment vertical="center" wrapText="1"/>
    </xf>
    <xf numFmtId="169" fontId="39" fillId="0" borderId="19" xfId="0" applyNumberFormat="1" applyFont="1" applyFill="1" applyBorder="1" applyAlignment="1">
      <alignment horizontal="right" vertical="center"/>
    </xf>
    <xf numFmtId="0" fontId="39" fillId="0" borderId="19" xfId="0" applyFont="1" applyFill="1" applyBorder="1"/>
    <xf numFmtId="0" fontId="39" fillId="0" borderId="15" xfId="0" applyFont="1" applyFill="1" applyBorder="1"/>
    <xf numFmtId="0" fontId="44" fillId="0" borderId="19" xfId="0" applyFont="1" applyFill="1" applyBorder="1" applyAlignment="1">
      <alignment vertical="center" wrapText="1"/>
    </xf>
    <xf numFmtId="0" fontId="43" fillId="0" borderId="19" xfId="0" applyFont="1" applyFill="1" applyBorder="1" applyAlignment="1">
      <alignment vertical="center" wrapText="1"/>
    </xf>
    <xf numFmtId="169" fontId="43" fillId="0" borderId="15" xfId="0" applyNumberFormat="1" applyFont="1" applyFill="1" applyBorder="1" applyAlignment="1">
      <alignment horizontal="right" vertical="center"/>
    </xf>
    <xf numFmtId="0" fontId="38" fillId="0" borderId="36" xfId="0" applyFont="1" applyBorder="1" applyAlignment="1">
      <alignment vertical="center" wrapText="1"/>
    </xf>
    <xf numFmtId="0" fontId="38" fillId="3" borderId="37" xfId="0" applyFont="1" applyFill="1" applyBorder="1" applyAlignment="1">
      <alignment vertical="center" wrapText="1"/>
    </xf>
    <xf numFmtId="169" fontId="38" fillId="0" borderId="19" xfId="0" applyNumberFormat="1" applyFont="1" applyBorder="1" applyAlignment="1">
      <alignment horizontal="right" vertical="center"/>
    </xf>
    <xf numFmtId="169" fontId="38" fillId="0" borderId="15" xfId="0" applyNumberFormat="1" applyFont="1" applyBorder="1" applyAlignment="1">
      <alignment horizontal="right" vertical="center"/>
    </xf>
    <xf numFmtId="0" fontId="38" fillId="0" borderId="11" xfId="0" applyFont="1" applyFill="1" applyBorder="1" applyAlignment="1">
      <alignment vertical="center" wrapText="1"/>
    </xf>
    <xf numFmtId="0" fontId="38" fillId="0" borderId="11" xfId="0" applyFont="1" applyBorder="1" applyAlignment="1">
      <alignment vertical="center" wrapText="1"/>
    </xf>
    <xf numFmtId="169" fontId="38" fillId="0" borderId="11" xfId="0" applyNumberFormat="1" applyFont="1" applyFill="1" applyBorder="1" applyAlignment="1">
      <alignment horizontal="right" vertical="center"/>
    </xf>
    <xf numFmtId="169" fontId="38" fillId="0" borderId="68" xfId="0" applyNumberFormat="1" applyFont="1" applyFill="1" applyBorder="1" applyAlignment="1">
      <alignment horizontal="right" vertical="center"/>
    </xf>
    <xf numFmtId="0" fontId="38" fillId="0" borderId="9" xfId="0" applyFont="1" applyFill="1" applyBorder="1" applyAlignment="1">
      <alignment vertical="center" wrapText="1"/>
    </xf>
    <xf numFmtId="169" fontId="38" fillId="0" borderId="9" xfId="0" applyNumberFormat="1" applyFont="1" applyFill="1" applyBorder="1" applyAlignment="1">
      <alignment horizontal="right" vertical="center"/>
    </xf>
    <xf numFmtId="169" fontId="38" fillId="0" borderId="38" xfId="0" applyNumberFormat="1" applyFont="1" applyFill="1" applyBorder="1" applyAlignment="1">
      <alignment horizontal="right" vertical="center"/>
    </xf>
    <xf numFmtId="0" fontId="38" fillId="0" borderId="37" xfId="0" applyFont="1" applyBorder="1" applyAlignment="1">
      <alignment vertical="center" wrapText="1"/>
    </xf>
    <xf numFmtId="0" fontId="38" fillId="0" borderId="15" xfId="0" applyFont="1" applyBorder="1"/>
    <xf numFmtId="0" fontId="47" fillId="0" borderId="19" xfId="0" applyFont="1" applyFill="1" applyBorder="1" applyAlignment="1">
      <alignment horizontal="left" vertical="center" wrapText="1"/>
    </xf>
    <xf numFmtId="169" fontId="43" fillId="0" borderId="19" xfId="0" applyNumberFormat="1" applyFont="1" applyFill="1" applyBorder="1" applyAlignment="1">
      <alignment horizontal="right" vertical="center"/>
    </xf>
    <xf numFmtId="0" fontId="38" fillId="4" borderId="19" xfId="0" applyFont="1" applyFill="1" applyBorder="1" applyAlignment="1">
      <alignment vertical="center" wrapText="1"/>
    </xf>
    <xf numFmtId="0" fontId="27" fillId="4" borderId="19" xfId="0" applyFont="1" applyFill="1" applyBorder="1" applyAlignment="1">
      <alignment vertical="center" wrapText="1"/>
    </xf>
    <xf numFmtId="169" fontId="42" fillId="0" borderId="19" xfId="0" applyNumberFormat="1" applyFont="1" applyFill="1" applyBorder="1" applyAlignment="1">
      <alignment horizontal="right" vertical="center"/>
    </xf>
    <xf numFmtId="169" fontId="42" fillId="0" borderId="15" xfId="0" applyNumberFormat="1" applyFont="1" applyFill="1" applyBorder="1" applyAlignment="1">
      <alignment horizontal="right" vertical="center"/>
    </xf>
    <xf numFmtId="0" fontId="38" fillId="4" borderId="36" xfId="0" applyFont="1" applyFill="1" applyBorder="1" applyAlignment="1">
      <alignment vertical="center" wrapText="1"/>
    </xf>
    <xf numFmtId="0" fontId="38" fillId="4" borderId="37" xfId="0" applyFont="1" applyFill="1" applyBorder="1" applyAlignment="1">
      <alignment vertical="center" wrapText="1"/>
    </xf>
    <xf numFmtId="169" fontId="38" fillId="4" borderId="19" xfId="0" applyNumberFormat="1" applyFont="1" applyFill="1" applyBorder="1" applyAlignment="1">
      <alignment horizontal="right" vertical="center"/>
    </xf>
    <xf numFmtId="169" fontId="38" fillId="4" borderId="15" xfId="0" applyNumberFormat="1" applyFont="1" applyFill="1" applyBorder="1" applyAlignment="1">
      <alignment horizontal="right" vertical="center"/>
    </xf>
    <xf numFmtId="0" fontId="44" fillId="0" borderId="36" xfId="0" applyFont="1" applyBorder="1" applyAlignment="1">
      <alignment vertical="center" wrapText="1"/>
    </xf>
    <xf numFmtId="0" fontId="38" fillId="3" borderId="19" xfId="0" applyFont="1" applyFill="1" applyBorder="1" applyAlignment="1">
      <alignment vertical="center" wrapText="1"/>
    </xf>
    <xf numFmtId="0" fontId="44" fillId="0" borderId="15" xfId="0" applyFont="1" applyFill="1" applyBorder="1" applyAlignment="1">
      <alignment vertical="center" wrapText="1"/>
    </xf>
    <xf numFmtId="0" fontId="43" fillId="0" borderId="37" xfId="0" applyFont="1" applyFill="1" applyBorder="1" applyAlignment="1">
      <alignment vertical="center" wrapText="1"/>
    </xf>
    <xf numFmtId="0" fontId="44" fillId="0" borderId="15" xfId="0" applyFont="1" applyBorder="1" applyAlignment="1">
      <alignment vertical="center" wrapText="1"/>
    </xf>
    <xf numFmtId="0" fontId="43" fillId="0" borderId="37" xfId="0" applyFont="1" applyBorder="1" applyAlignment="1">
      <alignment vertical="center" wrapText="1"/>
    </xf>
    <xf numFmtId="0" fontId="44" fillId="0" borderId="37" xfId="0" applyFont="1" applyBorder="1" applyAlignment="1">
      <alignment vertical="center" wrapText="1"/>
    </xf>
    <xf numFmtId="169" fontId="38" fillId="0" borderId="0" xfId="0" applyNumberFormat="1" applyFont="1" applyBorder="1" applyAlignment="1">
      <alignment vertical="center" wrapText="1"/>
    </xf>
    <xf numFmtId="169" fontId="39" fillId="0" borderId="22" xfId="0" applyNumberFormat="1" applyFont="1" applyBorder="1" applyAlignment="1">
      <alignment horizontal="right" vertical="center"/>
    </xf>
    <xf numFmtId="169" fontId="39" fillId="0" borderId="59" xfId="0" applyNumberFormat="1" applyFont="1" applyBorder="1" applyAlignment="1">
      <alignment horizontal="right" vertical="center"/>
    </xf>
    <xf numFmtId="169" fontId="39" fillId="0" borderId="16" xfId="0" applyNumberFormat="1" applyFont="1" applyBorder="1" applyAlignment="1">
      <alignment horizontal="right" vertical="center"/>
    </xf>
    <xf numFmtId="0" fontId="27" fillId="0" borderId="10" xfId="0" applyFont="1" applyBorder="1" applyAlignment="1">
      <alignment wrapText="1"/>
    </xf>
    <xf numFmtId="169" fontId="42" fillId="2" borderId="0" xfId="0" applyNumberFormat="1" applyFont="1" applyFill="1" applyBorder="1" applyAlignment="1">
      <alignment horizontal="right" vertical="center"/>
    </xf>
    <xf numFmtId="169" fontId="42" fillId="2" borderId="10" xfId="0" applyNumberFormat="1" applyFont="1" applyFill="1" applyBorder="1" applyAlignment="1">
      <alignment horizontal="right" vertical="center"/>
    </xf>
    <xf numFmtId="0" fontId="43" fillId="0" borderId="23" xfId="0" applyFont="1" applyBorder="1" applyAlignment="1">
      <alignment horizontal="center" vertical="center" wrapText="1"/>
    </xf>
    <xf numFmtId="169" fontId="45" fillId="0" borderId="10" xfId="0" applyNumberFormat="1" applyFont="1" applyBorder="1" applyAlignment="1">
      <alignment horizontal="right" vertical="center"/>
    </xf>
    <xf numFmtId="0" fontId="38" fillId="0" borderId="10" xfId="0" applyFont="1" applyBorder="1"/>
    <xf numFmtId="0" fontId="38" fillId="0" borderId="3" xfId="0" applyFont="1" applyBorder="1"/>
    <xf numFmtId="0" fontId="38" fillId="0" borderId="0" xfId="0" applyFont="1" applyBorder="1"/>
    <xf numFmtId="0" fontId="38" fillId="0" borderId="23" xfId="0" applyFont="1" applyFill="1" applyBorder="1" applyAlignment="1">
      <alignment horizontal="center" vertical="center" wrapText="1"/>
    </xf>
    <xf numFmtId="0" fontId="38" fillId="0" borderId="10" xfId="0" applyFont="1" applyFill="1" applyBorder="1"/>
    <xf numFmtId="169" fontId="44" fillId="0" borderId="10" xfId="0" applyNumberFormat="1" applyFont="1" applyBorder="1" applyAlignment="1">
      <alignment horizontal="right" vertical="center"/>
    </xf>
    <xf numFmtId="0" fontId="38" fillId="0" borderId="23" xfId="0" applyFont="1" applyFill="1" applyBorder="1"/>
    <xf numFmtId="0" fontId="43" fillId="0" borderId="23" xfId="0" applyFont="1" applyFill="1" applyBorder="1" applyAlignment="1">
      <alignment horizontal="center" vertical="center" wrapText="1"/>
    </xf>
    <xf numFmtId="169" fontId="44" fillId="0" borderId="10" xfId="0" applyNumberFormat="1" applyFont="1" applyFill="1" applyBorder="1" applyAlignment="1">
      <alignment horizontal="right" vertical="center"/>
    </xf>
    <xf numFmtId="0" fontId="38" fillId="0" borderId="51" xfId="0" applyFont="1" applyFill="1" applyBorder="1" applyAlignment="1">
      <alignment horizontal="center" vertical="center" wrapText="1"/>
    </xf>
    <xf numFmtId="0" fontId="38" fillId="0" borderId="23" xfId="0" applyFont="1" applyBorder="1"/>
    <xf numFmtId="0" fontId="27" fillId="0" borderId="23" xfId="0" applyFont="1" applyFill="1" applyBorder="1" applyAlignment="1">
      <alignment horizontal="center" vertical="center" wrapText="1"/>
    </xf>
    <xf numFmtId="0" fontId="27" fillId="0" borderId="10" xfId="0" applyFont="1" applyFill="1" applyBorder="1" applyAlignment="1">
      <alignment vertical="center"/>
    </xf>
    <xf numFmtId="0" fontId="47" fillId="0" borderId="0" xfId="0" applyFont="1" applyBorder="1" applyAlignment="1">
      <alignment wrapText="1"/>
    </xf>
    <xf numFmtId="0" fontId="39" fillId="0" borderId="10" xfId="0" applyFont="1" applyFill="1" applyBorder="1"/>
    <xf numFmtId="0" fontId="38" fillId="0" borderId="51" xfId="0" applyFont="1" applyBorder="1" applyAlignment="1">
      <alignment horizontal="center" vertical="center" wrapText="1"/>
    </xf>
    <xf numFmtId="0" fontId="38" fillId="0" borderId="23" xfId="0" applyFont="1" applyBorder="1" applyAlignment="1">
      <alignment vertical="center" wrapText="1"/>
    </xf>
    <xf numFmtId="0" fontId="38" fillId="0" borderId="31" xfId="0" applyFont="1" applyFill="1" applyBorder="1" applyAlignment="1">
      <alignment horizontal="center" vertical="center" wrapText="1"/>
    </xf>
    <xf numFmtId="0" fontId="38" fillId="0" borderId="61" xfId="0" applyFont="1" applyBorder="1"/>
    <xf numFmtId="0" fontId="38" fillId="0" borderId="72" xfId="0" applyFont="1" applyFill="1" applyBorder="1" applyAlignment="1">
      <alignment horizontal="center" vertical="center" wrapText="1"/>
    </xf>
    <xf numFmtId="0" fontId="38" fillId="0" borderId="20" xfId="0" applyFont="1" applyBorder="1"/>
    <xf numFmtId="0" fontId="48" fillId="0" borderId="23"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38" fillId="4" borderId="23" xfId="0" applyFont="1" applyFill="1" applyBorder="1" applyAlignment="1">
      <alignment horizontal="center" vertical="center" wrapText="1"/>
    </xf>
    <xf numFmtId="0" fontId="38" fillId="4" borderId="51" xfId="0" applyFont="1" applyFill="1" applyBorder="1" applyAlignment="1">
      <alignment horizontal="center" vertical="center" wrapText="1"/>
    </xf>
    <xf numFmtId="0" fontId="38" fillId="0" borderId="23" xfId="0" applyFont="1" applyBorder="1" applyAlignment="1">
      <alignment horizontal="center" vertical="center" wrapText="1"/>
    </xf>
    <xf numFmtId="169" fontId="38" fillId="0" borderId="10" xfId="0" applyNumberFormat="1" applyFont="1" applyFill="1" applyBorder="1" applyAlignment="1">
      <alignment horizontal="right" vertical="center"/>
    </xf>
    <xf numFmtId="0" fontId="43" fillId="0" borderId="51" xfId="0" applyFont="1" applyBorder="1" applyAlignment="1">
      <alignment horizontal="center" vertical="center" wrapText="1"/>
    </xf>
    <xf numFmtId="0" fontId="41" fillId="0" borderId="51" xfId="0" applyFont="1" applyFill="1" applyBorder="1" applyAlignment="1">
      <alignment vertical="center" wrapText="1"/>
    </xf>
    <xf numFmtId="169" fontId="39" fillId="0" borderId="10" xfId="0" applyNumberFormat="1" applyFont="1" applyBorder="1" applyAlignment="1">
      <alignment horizontal="right" vertical="center"/>
    </xf>
    <xf numFmtId="169" fontId="39" fillId="0" borderId="10" xfId="0" applyNumberFormat="1" applyFont="1" applyFill="1" applyBorder="1" applyAlignment="1">
      <alignment horizontal="right" vertical="center"/>
    </xf>
    <xf numFmtId="0" fontId="38" fillId="0" borderId="24" xfId="0" applyFont="1" applyBorder="1"/>
    <xf numFmtId="0" fontId="38" fillId="0" borderId="25" xfId="0" applyFont="1" applyBorder="1"/>
    <xf numFmtId="0" fontId="38" fillId="0" borderId="64" xfId="0" applyFont="1" applyBorder="1"/>
    <xf numFmtId="0" fontId="47" fillId="0" borderId="0" xfId="0" applyFont="1" applyFill="1" applyBorder="1"/>
    <xf numFmtId="0" fontId="47" fillId="0" borderId="19" xfId="0" applyFont="1" applyFill="1" applyBorder="1" applyAlignment="1">
      <alignment wrapText="1"/>
    </xf>
    <xf numFmtId="0" fontId="47" fillId="0" borderId="37" xfId="0" applyFont="1" applyFill="1" applyBorder="1" applyAlignment="1">
      <alignment wrapText="1"/>
    </xf>
    <xf numFmtId="0" fontId="38" fillId="0" borderId="47" xfId="0" applyFont="1" applyFill="1" applyBorder="1" applyAlignment="1">
      <alignment horizontal="center" vertical="center" wrapText="1"/>
    </xf>
    <xf numFmtId="0" fontId="38" fillId="0" borderId="17" xfId="0" applyFont="1" applyFill="1" applyBorder="1" applyAlignment="1">
      <alignment vertical="center" wrapText="1"/>
    </xf>
    <xf numFmtId="169" fontId="38" fillId="0" borderId="17" xfId="0" applyNumberFormat="1" applyFont="1" applyFill="1" applyBorder="1" applyAlignment="1">
      <alignment horizontal="right" vertical="center"/>
    </xf>
    <xf numFmtId="169" fontId="38" fillId="0" borderId="39" xfId="0" applyNumberFormat="1" applyFont="1" applyFill="1" applyBorder="1" applyAlignment="1">
      <alignment horizontal="right" vertical="center"/>
    </xf>
    <xf numFmtId="0" fontId="38" fillId="0" borderId="18" xfId="0" applyFont="1" applyFill="1" applyBorder="1"/>
    <xf numFmtId="0" fontId="27" fillId="0" borderId="37" xfId="0" applyFont="1" applyFill="1" applyBorder="1" applyAlignment="1">
      <alignment vertical="center" wrapText="1"/>
    </xf>
    <xf numFmtId="0" fontId="20" fillId="0" borderId="1" xfId="0" applyFont="1" applyBorder="1" applyAlignment="1">
      <alignment horizontal="center"/>
    </xf>
    <xf numFmtId="0" fontId="20" fillId="0" borderId="40" xfId="0" applyFont="1" applyBorder="1" applyAlignment="1">
      <alignment horizontal="center"/>
    </xf>
    <xf numFmtId="0" fontId="20" fillId="0" borderId="6" xfId="0" applyFont="1" applyBorder="1" applyAlignment="1">
      <alignment horizontal="center"/>
    </xf>
    <xf numFmtId="0" fontId="20" fillId="0" borderId="41"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18" fillId="0" borderId="0" xfId="0" applyFont="1" applyFill="1" applyBorder="1" applyAlignment="1">
      <alignment horizontal="right"/>
    </xf>
    <xf numFmtId="0" fontId="18" fillId="0" borderId="0" xfId="0" applyFont="1" applyBorder="1" applyAlignment="1">
      <alignment horizontal="center"/>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20" fillId="0" borderId="5" xfId="0" applyFont="1" applyBorder="1" applyAlignment="1">
      <alignment horizontal="center"/>
    </xf>
    <xf numFmtId="0" fontId="20" fillId="0" borderId="0" xfId="0" applyFont="1" applyBorder="1" applyAlignment="1">
      <alignment horizontal="center"/>
    </xf>
    <xf numFmtId="0" fontId="14" fillId="0" borderId="13" xfId="2" applyFont="1" applyFill="1" applyBorder="1" applyAlignment="1" applyProtection="1">
      <alignment horizontal="center" vertical="center" wrapText="1"/>
    </xf>
    <xf numFmtId="0" fontId="14" fillId="0" borderId="14" xfId="2"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xf>
    <xf numFmtId="0" fontId="14" fillId="0" borderId="14" xfId="0" applyFont="1" applyFill="1" applyBorder="1" applyAlignment="1" applyProtection="1">
      <alignment horizontal="center" vertical="center"/>
    </xf>
    <xf numFmtId="0" fontId="7" fillId="0" borderId="39" xfId="0" applyFont="1" applyFill="1" applyBorder="1" applyAlignment="1">
      <alignment horizontal="center"/>
    </xf>
    <xf numFmtId="0" fontId="7" fillId="0" borderId="40" xfId="0" applyFont="1" applyFill="1" applyBorder="1" applyAlignment="1">
      <alignment horizontal="center"/>
    </xf>
    <xf numFmtId="0" fontId="7" fillId="0" borderId="41" xfId="0" applyFont="1" applyFill="1" applyBorder="1" applyAlignment="1">
      <alignment horizontal="center"/>
    </xf>
    <xf numFmtId="0" fontId="4" fillId="0" borderId="13" xfId="2" applyFont="1" applyFill="1" applyBorder="1" applyAlignment="1" applyProtection="1">
      <alignment horizontal="center" vertical="center" wrapText="1"/>
    </xf>
    <xf numFmtId="0" fontId="4" fillId="0" borderId="14" xfId="2"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3" fontId="4" fillId="0" borderId="15" xfId="2" applyNumberFormat="1" applyFont="1" applyFill="1" applyBorder="1" applyAlignment="1">
      <alignment horizontal="center" vertical="center"/>
    </xf>
    <xf numFmtId="3" fontId="4" fillId="0" borderId="36" xfId="2" quotePrefix="1" applyNumberFormat="1" applyFont="1" applyFill="1" applyBorder="1" applyAlignment="1">
      <alignment horizontal="center" vertical="center"/>
    </xf>
    <xf numFmtId="3" fontId="4" fillId="0" borderId="37" xfId="2" quotePrefix="1" applyNumberFormat="1" applyFont="1" applyFill="1" applyBorder="1" applyAlignment="1">
      <alignment horizontal="center" vertical="center"/>
    </xf>
    <xf numFmtId="0" fontId="4" fillId="0" borderId="0" xfId="2" applyFont="1" applyFill="1" applyBorder="1" applyAlignment="1">
      <alignment vertical="center" wrapText="1"/>
    </xf>
    <xf numFmtId="0" fontId="10" fillId="0" borderId="28" xfId="2" applyFont="1" applyBorder="1" applyAlignment="1">
      <alignment vertical="center" wrapText="1"/>
    </xf>
    <xf numFmtId="0" fontId="4" fillId="0" borderId="0" xfId="2" applyFont="1" applyFill="1" applyBorder="1" applyAlignment="1">
      <alignment horizontal="left"/>
    </xf>
    <xf numFmtId="0" fontId="4" fillId="0" borderId="28" xfId="2" applyFont="1" applyFill="1" applyBorder="1" applyAlignment="1">
      <alignment horizontal="left"/>
    </xf>
    <xf numFmtId="0" fontId="4" fillId="0" borderId="6" xfId="2" applyFont="1" applyFill="1" applyBorder="1" applyAlignment="1">
      <alignment horizontal="left" vertical="center"/>
    </xf>
    <xf numFmtId="0" fontId="4" fillId="0" borderId="28" xfId="2" applyFont="1" applyFill="1" applyBorder="1" applyAlignment="1">
      <alignment horizontal="left" vertical="center"/>
    </xf>
    <xf numFmtId="49" fontId="4" fillId="0" borderId="0" xfId="1" applyNumberFormat="1" applyFont="1" applyFill="1" applyBorder="1" applyAlignment="1">
      <alignment horizontal="center" vertical="center"/>
    </xf>
    <xf numFmtId="0" fontId="4" fillId="0" borderId="0" xfId="0" applyFont="1" applyFill="1" applyAlignment="1">
      <alignment horizontal="center"/>
    </xf>
    <xf numFmtId="0" fontId="4" fillId="0" borderId="0" xfId="1" applyFont="1" applyFill="1" applyBorder="1" applyAlignment="1">
      <alignment horizontal="left" vertical="center"/>
    </xf>
    <xf numFmtId="0" fontId="4" fillId="0" borderId="28" xfId="1" applyFont="1" applyFill="1" applyBorder="1" applyAlignment="1">
      <alignment horizontal="left" vertical="center"/>
    </xf>
    <xf numFmtId="0" fontId="4" fillId="0" borderId="0" xfId="2" applyFont="1" applyFill="1" applyBorder="1" applyAlignment="1">
      <alignment horizontal="left" vertical="center"/>
    </xf>
    <xf numFmtId="0" fontId="4" fillId="0" borderId="8" xfId="2" applyFont="1" applyFill="1" applyBorder="1" applyAlignment="1">
      <alignment horizontal="left" vertical="center"/>
    </xf>
    <xf numFmtId="0" fontId="4" fillId="0" borderId="45" xfId="2" applyFont="1" applyFill="1" applyBorder="1" applyAlignment="1">
      <alignment horizontal="left" vertical="center"/>
    </xf>
    <xf numFmtId="49" fontId="4" fillId="0" borderId="3" xfId="1" applyNumberFormat="1" applyFont="1" applyFill="1" applyBorder="1" applyAlignment="1">
      <alignment horizontal="center" vertical="center"/>
    </xf>
    <xf numFmtId="49" fontId="4" fillId="0" borderId="28" xfId="1" applyNumberFormat="1" applyFont="1" applyFill="1" applyBorder="1" applyAlignment="1">
      <alignment horizontal="center" vertical="center"/>
    </xf>
    <xf numFmtId="0" fontId="4" fillId="0" borderId="2" xfId="1" applyFont="1" applyFill="1" applyBorder="1" applyAlignment="1">
      <alignment vertical="center" wrapText="1"/>
    </xf>
    <xf numFmtId="0" fontId="10" fillId="0" borderId="42" xfId="2" applyFont="1" applyBorder="1" applyAlignment="1">
      <alignment vertical="center" wrapText="1"/>
    </xf>
    <xf numFmtId="0" fontId="14" fillId="0" borderId="0" xfId="2" applyFont="1" applyFill="1" applyBorder="1" applyAlignment="1">
      <alignment horizontal="left" vertical="center"/>
    </xf>
    <xf numFmtId="0" fontId="14" fillId="0" borderId="28" xfId="2" applyFont="1" applyFill="1" applyBorder="1" applyAlignment="1">
      <alignment horizontal="left" vertical="center"/>
    </xf>
    <xf numFmtId="0" fontId="14" fillId="0" borderId="0" xfId="2" applyFont="1" applyFill="1" applyBorder="1" applyAlignment="1">
      <alignment vertical="center" wrapText="1"/>
    </xf>
    <xf numFmtId="0" fontId="9" fillId="0" borderId="28" xfId="2" applyFont="1" applyBorder="1" applyAlignment="1">
      <alignment vertical="center" wrapText="1"/>
    </xf>
    <xf numFmtId="0" fontId="14" fillId="0" borderId="0" xfId="1" applyFont="1" applyFill="1" applyBorder="1" applyAlignment="1">
      <alignment vertical="center" wrapText="1"/>
    </xf>
    <xf numFmtId="0" fontId="14" fillId="0" borderId="0" xfId="1" applyFont="1" applyFill="1" applyBorder="1" applyAlignment="1">
      <alignment horizontal="left" vertical="center"/>
    </xf>
    <xf numFmtId="0" fontId="14" fillId="0" borderId="28" xfId="1" applyFont="1" applyFill="1" applyBorder="1" applyAlignment="1">
      <alignment horizontal="left" vertical="center"/>
    </xf>
    <xf numFmtId="0" fontId="14" fillId="0" borderId="0" xfId="2" applyFont="1" applyFill="1" applyBorder="1" applyAlignment="1">
      <alignment horizontal="left"/>
    </xf>
    <xf numFmtId="0" fontId="14" fillId="0" borderId="28" xfId="2" applyFont="1" applyFill="1" applyBorder="1" applyAlignment="1">
      <alignment horizontal="left"/>
    </xf>
    <xf numFmtId="49" fontId="4" fillId="0" borderId="3" xfId="1" applyNumberFormat="1" applyFont="1" applyFill="1" applyBorder="1" applyAlignment="1">
      <alignment horizontal="center" vertical="center" wrapText="1"/>
    </xf>
    <xf numFmtId="49" fontId="4" fillId="0" borderId="0" xfId="1" applyNumberFormat="1" applyFont="1" applyFill="1" applyBorder="1" applyAlignment="1">
      <alignment horizontal="center" vertical="center" wrapText="1"/>
    </xf>
    <xf numFmtId="49" fontId="4" fillId="0" borderId="28" xfId="1" applyNumberFormat="1" applyFont="1" applyFill="1" applyBorder="1" applyAlignment="1">
      <alignment horizontal="center" vertical="center" wrapText="1"/>
    </xf>
    <xf numFmtId="164" fontId="4" fillId="0" borderId="3" xfId="1" quotePrefix="1" applyNumberFormat="1" applyFont="1" applyFill="1" applyBorder="1" applyAlignment="1">
      <alignment horizontal="center" vertical="center" wrapText="1"/>
    </xf>
    <xf numFmtId="164" fontId="4" fillId="0" borderId="0" xfId="1" quotePrefix="1" applyNumberFormat="1" applyFont="1" applyFill="1" applyBorder="1" applyAlignment="1">
      <alignment horizontal="center" vertical="center" wrapText="1"/>
    </xf>
    <xf numFmtId="164" fontId="4" fillId="0" borderId="28" xfId="1" quotePrefix="1" applyNumberFormat="1" applyFont="1" applyFill="1" applyBorder="1" applyAlignment="1">
      <alignment horizontal="center" vertical="center" wrapText="1"/>
    </xf>
    <xf numFmtId="0" fontId="4" fillId="0" borderId="27" xfId="2" applyFont="1" applyFill="1" applyBorder="1" applyAlignment="1">
      <alignment horizontal="left" vertical="center"/>
    </xf>
    <xf numFmtId="0" fontId="4" fillId="0" borderId="46" xfId="2" applyFont="1" applyFill="1" applyBorder="1" applyAlignment="1">
      <alignment horizontal="left" vertical="center"/>
    </xf>
    <xf numFmtId="0" fontId="4" fillId="0" borderId="28" xfId="2" applyFont="1" applyFill="1" applyBorder="1" applyAlignment="1">
      <alignment vertical="center" wrapText="1"/>
    </xf>
    <xf numFmtId="0" fontId="14" fillId="0" borderId="6" xfId="2" applyFont="1" applyFill="1" applyBorder="1" applyAlignment="1">
      <alignment horizontal="left"/>
    </xf>
    <xf numFmtId="0" fontId="14" fillId="0" borderId="29" xfId="2" applyFont="1" applyFill="1" applyBorder="1" applyAlignment="1">
      <alignment horizontal="left"/>
    </xf>
    <xf numFmtId="0" fontId="4" fillId="0" borderId="42" xfId="1" applyFont="1" applyFill="1" applyBorder="1" applyAlignment="1">
      <alignment vertical="center" wrapText="1"/>
    </xf>
    <xf numFmtId="0" fontId="4" fillId="0" borderId="29" xfId="2" applyFont="1" applyFill="1" applyBorder="1" applyAlignment="1">
      <alignment horizontal="left" vertical="center"/>
    </xf>
    <xf numFmtId="0" fontId="14" fillId="0" borderId="6" xfId="2" applyFont="1" applyFill="1" applyBorder="1" applyAlignment="1">
      <alignment horizontal="left" vertical="center"/>
    </xf>
    <xf numFmtId="0" fontId="14" fillId="0" borderId="8" xfId="2" applyFont="1" applyFill="1" applyBorder="1" applyAlignment="1">
      <alignment horizontal="left" vertical="center"/>
    </xf>
    <xf numFmtId="0" fontId="14" fillId="0" borderId="45" xfId="2" applyFont="1" applyFill="1" applyBorder="1" applyAlignment="1">
      <alignment horizontal="left" vertical="center"/>
    </xf>
    <xf numFmtId="0" fontId="14" fillId="0" borderId="42" xfId="2" applyFont="1" applyFill="1" applyBorder="1" applyAlignment="1" applyProtection="1">
      <alignment horizontal="center" vertical="center" wrapText="1"/>
    </xf>
    <xf numFmtId="0" fontId="14" fillId="0" borderId="29" xfId="2" applyFont="1" applyFill="1" applyBorder="1" applyAlignment="1" applyProtection="1">
      <alignment horizontal="center" vertical="center" wrapText="1"/>
    </xf>
    <xf numFmtId="0" fontId="14" fillId="0" borderId="2" xfId="1" applyFont="1" applyFill="1" applyBorder="1" applyAlignment="1">
      <alignment vertical="center" wrapText="1"/>
    </xf>
    <xf numFmtId="0" fontId="9" fillId="0" borderId="42" xfId="2" applyFont="1" applyBorder="1" applyAlignment="1">
      <alignment vertical="center" wrapText="1"/>
    </xf>
    <xf numFmtId="0" fontId="11" fillId="0" borderId="0" xfId="2" applyFont="1" applyFill="1" applyBorder="1" applyAlignment="1">
      <alignment horizontal="left" vertical="center"/>
    </xf>
    <xf numFmtId="0" fontId="11" fillId="0" borderId="28" xfId="2" applyFont="1" applyFill="1" applyBorder="1" applyAlignment="1">
      <alignment horizontal="left" vertical="center"/>
    </xf>
    <xf numFmtId="0" fontId="11" fillId="0" borderId="8" xfId="2" applyFont="1" applyFill="1" applyBorder="1" applyAlignment="1">
      <alignment horizontal="left" vertical="center"/>
    </xf>
    <xf numFmtId="0" fontId="11" fillId="0" borderId="45" xfId="2" applyFont="1" applyFill="1" applyBorder="1" applyAlignment="1">
      <alignment horizontal="left" vertical="center"/>
    </xf>
    <xf numFmtId="0" fontId="11" fillId="0" borderId="0" xfId="2" applyFont="1" applyFill="1" applyBorder="1" applyAlignment="1">
      <alignment vertical="center" wrapText="1"/>
    </xf>
    <xf numFmtId="0" fontId="12" fillId="0" borderId="28" xfId="2" applyFont="1" applyBorder="1" applyAlignment="1">
      <alignment vertical="center" wrapText="1"/>
    </xf>
    <xf numFmtId="0" fontId="11" fillId="0" borderId="0" xfId="2" applyFont="1" applyFill="1" applyBorder="1" applyAlignment="1">
      <alignment horizontal="left"/>
    </xf>
    <xf numFmtId="0" fontId="11" fillId="0" borderId="28" xfId="2" applyFont="1" applyFill="1" applyBorder="1" applyAlignment="1">
      <alignment horizontal="left"/>
    </xf>
    <xf numFmtId="0" fontId="11" fillId="0" borderId="6" xfId="2" applyFont="1" applyFill="1" applyBorder="1" applyAlignment="1">
      <alignment horizontal="left" vertical="center"/>
    </xf>
    <xf numFmtId="0" fontId="11" fillId="0" borderId="2" xfId="1" applyFont="1" applyFill="1" applyBorder="1" applyAlignment="1">
      <alignment vertical="center" wrapText="1"/>
    </xf>
    <xf numFmtId="0" fontId="12" fillId="0" borderId="42" xfId="2" applyFont="1" applyBorder="1" applyAlignment="1">
      <alignment vertical="center" wrapText="1"/>
    </xf>
    <xf numFmtId="0" fontId="11" fillId="0" borderId="0" xfId="1" applyFont="1" applyFill="1" applyBorder="1" applyAlignment="1">
      <alignment horizontal="left" vertical="center"/>
    </xf>
    <xf numFmtId="0" fontId="11" fillId="0" borderId="28" xfId="1" applyFont="1" applyFill="1" applyBorder="1" applyAlignment="1">
      <alignment horizontal="left" vertical="center"/>
    </xf>
    <xf numFmtId="0" fontId="6" fillId="2" borderId="0" xfId="2" applyFont="1" applyFill="1" applyBorder="1" applyAlignment="1">
      <alignment horizontal="left" vertical="center"/>
    </xf>
    <xf numFmtId="0" fontId="6" fillId="2" borderId="0" xfId="2" applyFont="1" applyFill="1" applyBorder="1" applyAlignment="1">
      <alignment vertical="center" wrapText="1"/>
    </xf>
    <xf numFmtId="0" fontId="6" fillId="2" borderId="0" xfId="2" applyFont="1" applyFill="1" applyBorder="1" applyAlignment="1">
      <alignment horizontal="left"/>
    </xf>
    <xf numFmtId="0" fontId="6" fillId="2" borderId="6" xfId="2" applyFont="1" applyFill="1" applyBorder="1" applyAlignment="1">
      <alignment horizontal="left" vertical="center"/>
    </xf>
    <xf numFmtId="0" fontId="4" fillId="0" borderId="42" xfId="2" applyFont="1" applyFill="1" applyBorder="1" applyAlignment="1" applyProtection="1">
      <alignment horizontal="center" vertical="center" wrapText="1"/>
    </xf>
    <xf numFmtId="0" fontId="4" fillId="0" borderId="29" xfId="2" applyFont="1" applyFill="1" applyBorder="1" applyAlignment="1" applyProtection="1">
      <alignment horizontal="center" vertical="center" wrapText="1"/>
    </xf>
    <xf numFmtId="0" fontId="6" fillId="2" borderId="2" xfId="1" applyFont="1" applyFill="1" applyBorder="1" applyAlignment="1">
      <alignment vertical="center" wrapText="1"/>
    </xf>
    <xf numFmtId="0" fontId="6" fillId="2" borderId="2" xfId="2" applyFont="1" applyFill="1" applyBorder="1" applyAlignment="1">
      <alignment vertical="center" wrapText="1"/>
    </xf>
    <xf numFmtId="0" fontId="6" fillId="2" borderId="0" xfId="1" applyFont="1" applyFill="1" applyBorder="1" applyAlignment="1">
      <alignment horizontal="left" vertical="center"/>
    </xf>
    <xf numFmtId="0" fontId="6" fillId="2" borderId="28" xfId="1" applyFont="1" applyFill="1" applyBorder="1" applyAlignment="1">
      <alignment horizontal="left" vertical="center"/>
    </xf>
    <xf numFmtId="0" fontId="10" fillId="0" borderId="0" xfId="0" applyFont="1" applyFill="1" applyAlignment="1">
      <alignment horizontal="center"/>
    </xf>
    <xf numFmtId="0" fontId="4" fillId="0" borderId="0" xfId="0" applyFont="1" applyAlignment="1">
      <alignment horizontal="center"/>
    </xf>
    <xf numFmtId="0" fontId="4" fillId="0" borderId="0" xfId="2" applyFont="1" applyAlignment="1">
      <alignment horizontal="center" vertical="center" wrapText="1"/>
    </xf>
    <xf numFmtId="0" fontId="25" fillId="0" borderId="0" xfId="0" applyFont="1" applyFill="1" applyBorder="1" applyAlignment="1" applyProtection="1">
      <alignment horizontal="center" vertical="top" wrapText="1" readingOrder="1"/>
      <protection locked="0"/>
    </xf>
    <xf numFmtId="0" fontId="27" fillId="0" borderId="0" xfId="0" applyFont="1" applyFill="1" applyAlignment="1">
      <alignment horizontal="center"/>
    </xf>
    <xf numFmtId="0" fontId="30" fillId="4" borderId="26" xfId="0" applyFont="1" applyFill="1" applyBorder="1" applyAlignment="1" applyProtection="1">
      <alignment horizontal="center" vertical="top" wrapText="1" readingOrder="1"/>
      <protection locked="0"/>
    </xf>
    <xf numFmtId="0" fontId="30" fillId="4" borderId="58" xfId="0" applyFont="1" applyFill="1" applyBorder="1" applyAlignment="1" applyProtection="1">
      <alignment horizontal="center" vertical="top" wrapText="1" readingOrder="1"/>
      <protection locked="0"/>
    </xf>
    <xf numFmtId="0" fontId="30" fillId="4" borderId="43" xfId="0" applyFont="1" applyFill="1" applyBorder="1" applyAlignment="1" applyProtection="1">
      <alignment horizontal="center" vertical="top" wrapText="1" readingOrder="1"/>
      <protection locked="0"/>
    </xf>
    <xf numFmtId="0" fontId="30" fillId="0" borderId="59" xfId="0" applyFont="1" applyFill="1" applyBorder="1" applyAlignment="1" applyProtection="1">
      <alignment horizontal="center" vertical="top" wrapText="1" readingOrder="1"/>
      <protection locked="0"/>
    </xf>
    <xf numFmtId="0" fontId="30" fillId="0" borderId="43" xfId="0" applyFont="1" applyFill="1" applyBorder="1" applyAlignment="1" applyProtection="1">
      <alignment horizontal="center" vertical="top" wrapText="1" readingOrder="1"/>
      <protection locked="0"/>
    </xf>
    <xf numFmtId="0" fontId="30" fillId="4" borderId="60" xfId="0" applyFont="1" applyFill="1" applyBorder="1" applyAlignment="1" applyProtection="1">
      <alignment horizontal="center" vertical="top" wrapText="1" readingOrder="1"/>
      <protection locked="0"/>
    </xf>
    <xf numFmtId="0" fontId="30" fillId="0" borderId="36" xfId="1" quotePrefix="1" applyFont="1" applyFill="1" applyBorder="1" applyAlignment="1">
      <alignment horizontal="left" vertical="center"/>
    </xf>
    <xf numFmtId="0" fontId="30" fillId="0" borderId="63" xfId="1" quotePrefix="1" applyFont="1" applyFill="1" applyBorder="1" applyAlignment="1">
      <alignment horizontal="left" vertical="center"/>
    </xf>
    <xf numFmtId="0" fontId="30" fillId="0" borderId="58" xfId="0" applyFont="1" applyFill="1" applyBorder="1" applyAlignment="1" applyProtection="1">
      <alignment horizontal="center" vertical="top" wrapText="1" readingOrder="1"/>
      <protection locked="0"/>
    </xf>
    <xf numFmtId="0" fontId="30" fillId="0" borderId="27" xfId="1" quotePrefix="1" applyFont="1" applyFill="1" applyBorder="1" applyAlignment="1">
      <alignment horizontal="left" vertical="center"/>
    </xf>
    <xf numFmtId="0" fontId="30" fillId="0" borderId="46" xfId="1" quotePrefix="1" applyFont="1" applyFill="1" applyBorder="1" applyAlignment="1">
      <alignment horizontal="left" vertical="center"/>
    </xf>
    <xf numFmtId="0" fontId="30" fillId="0" borderId="0" xfId="1" quotePrefix="1" applyFont="1" applyFill="1" applyBorder="1" applyAlignment="1">
      <alignment horizontal="left" vertical="center"/>
    </xf>
    <xf numFmtId="0" fontId="30" fillId="0" borderId="28" xfId="1" quotePrefix="1" applyFont="1" applyFill="1" applyBorder="1" applyAlignment="1">
      <alignment horizontal="left" vertical="center"/>
    </xf>
    <xf numFmtId="0" fontId="30" fillId="0" borderId="58" xfId="1" quotePrefix="1" applyFont="1" applyFill="1" applyBorder="1" applyAlignment="1">
      <alignment horizontal="left" vertical="center"/>
    </xf>
    <xf numFmtId="0" fontId="30" fillId="0" borderId="60" xfId="1" quotePrefix="1" applyFont="1" applyFill="1" applyBorder="1" applyAlignment="1">
      <alignment horizontal="left" vertical="center"/>
    </xf>
    <xf numFmtId="0" fontId="25" fillId="0" borderId="1" xfId="0" applyFont="1" applyFill="1" applyBorder="1" applyAlignment="1">
      <alignment horizontal="center"/>
    </xf>
    <xf numFmtId="0" fontId="25" fillId="0" borderId="40" xfId="0" applyFont="1" applyFill="1" applyBorder="1" applyAlignment="1">
      <alignment horizontal="center"/>
    </xf>
    <xf numFmtId="0" fontId="25" fillId="0" borderId="30" xfId="0" applyFont="1" applyFill="1" applyBorder="1" applyAlignment="1">
      <alignment horizontal="center"/>
    </xf>
    <xf numFmtId="0" fontId="25" fillId="0" borderId="39" xfId="0" applyFont="1" applyBorder="1" applyAlignment="1">
      <alignment horizontal="center"/>
    </xf>
    <xf numFmtId="0" fontId="25" fillId="0" borderId="40" xfId="0" applyFont="1" applyBorder="1" applyAlignment="1">
      <alignment horizontal="center"/>
    </xf>
    <xf numFmtId="0" fontId="25" fillId="0" borderId="41" xfId="0" applyFont="1" applyBorder="1" applyAlignment="1">
      <alignment horizontal="center"/>
    </xf>
    <xf numFmtId="0" fontId="30" fillId="0" borderId="8" xfId="1" quotePrefix="1" applyFont="1" applyFill="1" applyBorder="1" applyAlignment="1">
      <alignment horizontal="left" vertical="center"/>
    </xf>
    <xf numFmtId="0" fontId="30" fillId="0" borderId="45" xfId="1" quotePrefix="1" applyFont="1" applyFill="1" applyBorder="1" applyAlignment="1">
      <alignment horizontal="left" vertical="center"/>
    </xf>
    <xf numFmtId="0" fontId="30" fillId="0" borderId="58" xfId="1" applyFont="1" applyFill="1" applyBorder="1" applyAlignment="1">
      <alignment horizontal="left" vertical="center"/>
    </xf>
    <xf numFmtId="0" fontId="30" fillId="0" borderId="60" xfId="1" applyFont="1" applyFill="1" applyBorder="1" applyAlignment="1">
      <alignment horizontal="left" vertical="center"/>
    </xf>
    <xf numFmtId="0" fontId="30" fillId="0" borderId="36" xfId="1" applyFont="1" applyFill="1" applyBorder="1" applyAlignment="1">
      <alignment vertical="center" wrapText="1"/>
    </xf>
    <xf numFmtId="0" fontId="30" fillId="0" borderId="63" xfId="1" applyFont="1" applyFill="1" applyBorder="1" applyAlignment="1">
      <alignment vertical="center" wrapText="1"/>
    </xf>
    <xf numFmtId="0" fontId="30" fillId="0" borderId="36" xfId="1" applyFont="1" applyFill="1" applyBorder="1" applyAlignment="1">
      <alignment horizontal="left" wrapText="1"/>
    </xf>
    <xf numFmtId="0" fontId="30" fillId="0" borderId="63" xfId="1" applyFont="1" applyFill="1" applyBorder="1" applyAlignment="1">
      <alignment horizontal="left" wrapText="1"/>
    </xf>
    <xf numFmtId="0" fontId="30" fillId="0" borderId="40" xfId="1" quotePrefix="1" applyFont="1" applyFill="1" applyBorder="1" applyAlignment="1">
      <alignment horizontal="left" vertical="center" wrapText="1"/>
    </xf>
    <xf numFmtId="0" fontId="30" fillId="0" borderId="41" xfId="1" quotePrefix="1" applyFont="1" applyFill="1" applyBorder="1" applyAlignment="1">
      <alignment horizontal="left" vertical="center" wrapText="1"/>
    </xf>
    <xf numFmtId="0" fontId="30" fillId="0" borderId="6" xfId="2" applyFont="1" applyFill="1" applyBorder="1" applyAlignment="1">
      <alignment horizontal="left" vertical="center"/>
    </xf>
    <xf numFmtId="0" fontId="30" fillId="0" borderId="29" xfId="2" applyFont="1" applyFill="1" applyBorder="1" applyAlignment="1">
      <alignment horizontal="left" vertical="center"/>
    </xf>
    <xf numFmtId="0" fontId="30" fillId="0" borderId="1" xfId="1" applyFont="1" applyFill="1" applyBorder="1" applyAlignment="1">
      <alignment horizontal="left" vertical="center" wrapText="1"/>
    </xf>
    <xf numFmtId="0" fontId="30" fillId="0" borderId="41" xfId="1" applyFont="1" applyFill="1" applyBorder="1" applyAlignment="1">
      <alignment horizontal="left" vertical="center" wrapText="1"/>
    </xf>
    <xf numFmtId="0" fontId="30" fillId="0" borderId="2" xfId="1" applyFont="1" applyFill="1" applyBorder="1" applyAlignment="1">
      <alignment vertical="center" wrapText="1"/>
    </xf>
    <xf numFmtId="0" fontId="30" fillId="0" borderId="42" xfId="1" applyFont="1" applyFill="1" applyBorder="1" applyAlignment="1">
      <alignment vertical="center" wrapText="1"/>
    </xf>
    <xf numFmtId="0" fontId="30" fillId="0" borderId="0" xfId="1" applyFont="1" applyFill="1" applyBorder="1" applyAlignment="1">
      <alignment horizontal="left" vertical="center"/>
    </xf>
    <xf numFmtId="0" fontId="30" fillId="0" borderId="28" xfId="1" applyFont="1" applyFill="1" applyBorder="1" applyAlignment="1">
      <alignment horizontal="left" vertical="center"/>
    </xf>
    <xf numFmtId="0" fontId="30" fillId="0" borderId="0" xfId="1" applyFont="1" applyFill="1" applyBorder="1" applyAlignment="1">
      <alignment vertical="center"/>
    </xf>
    <xf numFmtId="0" fontId="30" fillId="0" borderId="28" xfId="1" applyFont="1" applyFill="1" applyBorder="1" applyAlignment="1">
      <alignment vertical="center"/>
    </xf>
    <xf numFmtId="0" fontId="30" fillId="0" borderId="27" xfId="2" applyFont="1" applyFill="1" applyBorder="1" applyAlignment="1">
      <alignment horizontal="left" vertical="center"/>
    </xf>
    <xf numFmtId="0" fontId="30" fillId="0" borderId="46" xfId="2" applyFont="1" applyFill="1" applyBorder="1" applyAlignment="1">
      <alignment horizontal="left" vertical="center"/>
    </xf>
    <xf numFmtId="0" fontId="30" fillId="0" borderId="8" xfId="2" applyFont="1" applyFill="1" applyBorder="1" applyAlignment="1">
      <alignment horizontal="left" vertical="center"/>
    </xf>
    <xf numFmtId="0" fontId="30" fillId="0" borderId="45" xfId="2" applyFont="1" applyFill="1" applyBorder="1" applyAlignment="1">
      <alignment horizontal="left" vertical="center"/>
    </xf>
    <xf numFmtId="0" fontId="30" fillId="0" borderId="0" xfId="2" applyFont="1" applyFill="1" applyBorder="1" applyAlignment="1">
      <alignment horizontal="left" vertical="center"/>
    </xf>
    <xf numFmtId="0" fontId="30" fillId="0" borderId="28" xfId="2" applyFont="1" applyFill="1" applyBorder="1" applyAlignment="1">
      <alignment horizontal="left" vertical="center"/>
    </xf>
    <xf numFmtId="0" fontId="30" fillId="0" borderId="0" xfId="2" applyFont="1" applyFill="1" applyBorder="1" applyAlignment="1">
      <alignment vertical="center" wrapText="1"/>
    </xf>
    <xf numFmtId="0" fontId="30" fillId="0" borderId="28" xfId="2" applyFont="1" applyFill="1" applyBorder="1" applyAlignment="1">
      <alignment vertical="center" wrapText="1"/>
    </xf>
    <xf numFmtId="0" fontId="30" fillId="0" borderId="0" xfId="2" applyFont="1" applyFill="1" applyBorder="1" applyAlignment="1">
      <alignment horizontal="left"/>
    </xf>
    <xf numFmtId="0" fontId="30" fillId="0" borderId="28" xfId="2" applyFont="1" applyFill="1" applyBorder="1" applyAlignment="1">
      <alignment horizontal="left"/>
    </xf>
    <xf numFmtId="0" fontId="33" fillId="0" borderId="0" xfId="0" applyFont="1" applyAlignment="1">
      <alignment horizontal="center"/>
    </xf>
    <xf numFmtId="0" fontId="29" fillId="0" borderId="23" xfId="0" applyFont="1" applyBorder="1" applyAlignment="1">
      <alignment horizontal="left"/>
    </xf>
    <xf numFmtId="0" fontId="29" fillId="0" borderId="19" xfId="0" applyFont="1" applyBorder="1" applyAlignment="1">
      <alignment horizontal="left"/>
    </xf>
    <xf numFmtId="0" fontId="29" fillId="0" borderId="51" xfId="0" applyFont="1" applyBorder="1" applyAlignment="1">
      <alignment horizontal="left"/>
    </xf>
    <xf numFmtId="0" fontId="29" fillId="0" borderId="36" xfId="0" applyFont="1" applyBorder="1" applyAlignment="1">
      <alignment horizontal="left"/>
    </xf>
    <xf numFmtId="0" fontId="29" fillId="0" borderId="37" xfId="0" applyFont="1" applyBorder="1" applyAlignment="1">
      <alignment horizontal="left"/>
    </xf>
    <xf numFmtId="0" fontId="33" fillId="0" borderId="47" xfId="0" applyFont="1" applyBorder="1" applyAlignment="1">
      <alignment horizontal="center"/>
    </xf>
    <xf numFmtId="0" fontId="33" fillId="0" borderId="17" xfId="0" applyFont="1" applyBorder="1" applyAlignment="1">
      <alignment horizontal="center"/>
    </xf>
    <xf numFmtId="0" fontId="29" fillId="0" borderId="72" xfId="0" applyFont="1" applyBorder="1" applyAlignment="1">
      <alignment horizontal="left"/>
    </xf>
    <xf numFmtId="0" fontId="29" fillId="0" borderId="9" xfId="0" applyFont="1" applyBorder="1" applyAlignment="1">
      <alignment horizontal="left"/>
    </xf>
    <xf numFmtId="0" fontId="29" fillId="0" borderId="24" xfId="0" applyFont="1" applyBorder="1" applyAlignment="1">
      <alignment horizontal="left"/>
    </xf>
    <xf numFmtId="0" fontId="29" fillId="0" borderId="25" xfId="0" applyFont="1" applyBorder="1" applyAlignment="1">
      <alignment horizontal="left"/>
    </xf>
    <xf numFmtId="0" fontId="34" fillId="0" borderId="57" xfId="0" applyFont="1" applyBorder="1" applyAlignment="1">
      <alignment horizontal="center"/>
    </xf>
    <xf numFmtId="0" fontId="34" fillId="0" borderId="73" xfId="0" applyFont="1" applyBorder="1" applyAlignment="1">
      <alignment horizontal="center"/>
    </xf>
    <xf numFmtId="0" fontId="34" fillId="0" borderId="44" xfId="0" applyFont="1" applyBorder="1" applyAlignment="1">
      <alignment horizontal="center"/>
    </xf>
    <xf numFmtId="0" fontId="33" fillId="0" borderId="22" xfId="0" applyFont="1" applyFill="1" applyBorder="1" applyAlignment="1">
      <alignment horizontal="center"/>
    </xf>
    <xf numFmtId="0" fontId="29" fillId="0" borderId="19" xfId="0" applyFont="1" applyFill="1" applyBorder="1" applyAlignment="1">
      <alignment horizontal="center"/>
    </xf>
    <xf numFmtId="0" fontId="29" fillId="0" borderId="19" xfId="0" applyFont="1" applyFill="1" applyBorder="1" applyAlignment="1">
      <alignment horizontal="center" wrapText="1"/>
    </xf>
    <xf numFmtId="0" fontId="29" fillId="0" borderId="25" xfId="0" applyFont="1" applyFill="1" applyBorder="1" applyAlignment="1">
      <alignment horizontal="center" wrapText="1"/>
    </xf>
    <xf numFmtId="0" fontId="29" fillId="0" borderId="15" xfId="0" applyFont="1" applyFill="1" applyBorder="1" applyAlignment="1">
      <alignment horizontal="left"/>
    </xf>
    <xf numFmtId="0" fontId="29" fillId="0" borderId="37" xfId="0" applyFont="1" applyFill="1" applyBorder="1" applyAlignment="1">
      <alignment horizontal="left"/>
    </xf>
    <xf numFmtId="0" fontId="33" fillId="0" borderId="21" xfId="0" applyFont="1" applyBorder="1" applyAlignment="1">
      <alignment horizontal="center"/>
    </xf>
    <xf numFmtId="0" fontId="33" fillId="0" borderId="22" xfId="0" applyFont="1" applyBorder="1" applyAlignment="1">
      <alignment horizontal="center"/>
    </xf>
    <xf numFmtId="0" fontId="29" fillId="0" borderId="23" xfId="0" applyFont="1" applyBorder="1" applyAlignment="1">
      <alignment horizontal="center" wrapText="1"/>
    </xf>
    <xf numFmtId="0" fontId="29" fillId="0" borderId="24" xfId="0" applyFont="1" applyBorder="1" applyAlignment="1">
      <alignment horizontal="center" wrapText="1"/>
    </xf>
    <xf numFmtId="0" fontId="29" fillId="0" borderId="19" xfId="0" applyFont="1" applyBorder="1" applyAlignment="1">
      <alignment horizontal="center" wrapText="1"/>
    </xf>
    <xf numFmtId="0" fontId="29" fillId="0" borderId="25" xfId="0" applyFont="1" applyBorder="1" applyAlignment="1">
      <alignment horizontal="center" wrapText="1"/>
    </xf>
    <xf numFmtId="0" fontId="36" fillId="0" borderId="25" xfId="0" applyFont="1" applyBorder="1" applyAlignment="1">
      <alignment horizontal="center"/>
    </xf>
    <xf numFmtId="0" fontId="36" fillId="0" borderId="64" xfId="0" applyFont="1" applyBorder="1" applyAlignment="1">
      <alignment horizontal="center"/>
    </xf>
    <xf numFmtId="0" fontId="33" fillId="0" borderId="16" xfId="0" applyFont="1" applyFill="1" applyBorder="1" applyAlignment="1">
      <alignment horizontal="center"/>
    </xf>
    <xf numFmtId="0" fontId="20" fillId="0" borderId="19" xfId="0" applyFont="1" applyBorder="1" applyAlignment="1">
      <alignment horizontal="center"/>
    </xf>
    <xf numFmtId="0" fontId="20" fillId="0" borderId="10" xfId="0" applyFont="1" applyBorder="1" applyAlignment="1">
      <alignment horizontal="center"/>
    </xf>
    <xf numFmtId="0" fontId="36" fillId="0" borderId="19" xfId="0" applyFont="1" applyBorder="1" applyAlignment="1">
      <alignment horizontal="center"/>
    </xf>
    <xf numFmtId="0" fontId="36" fillId="0" borderId="10" xfId="0" applyFont="1" applyBorder="1" applyAlignment="1">
      <alignment horizontal="center"/>
    </xf>
    <xf numFmtId="0" fontId="18" fillId="0" borderId="19" xfId="0" applyFont="1" applyBorder="1" applyAlignment="1">
      <alignment horizontal="center"/>
    </xf>
    <xf numFmtId="0" fontId="18" fillId="0" borderId="10" xfId="0" applyFont="1" applyBorder="1" applyAlignment="1">
      <alignment horizontal="center"/>
    </xf>
    <xf numFmtId="0" fontId="44" fillId="0" borderId="15" xfId="0" applyFont="1" applyFill="1" applyBorder="1" applyAlignment="1">
      <alignment vertical="center" wrapText="1"/>
    </xf>
    <xf numFmtId="0" fontId="43" fillId="0" borderId="37" xfId="0" applyFont="1" applyFill="1" applyBorder="1" applyAlignment="1">
      <alignment vertical="center" wrapText="1"/>
    </xf>
    <xf numFmtId="169" fontId="38" fillId="0" borderId="0" xfId="0" applyNumberFormat="1" applyFont="1" applyAlignment="1">
      <alignment horizontal="center"/>
    </xf>
    <xf numFmtId="0" fontId="27" fillId="0" borderId="65" xfId="0" applyFont="1" applyBorder="1" applyAlignment="1">
      <alignment horizontal="center" vertical="center" wrapText="1"/>
    </xf>
    <xf numFmtId="0" fontId="40" fillId="0" borderId="72" xfId="0" applyFont="1" applyBorder="1" applyAlignment="1">
      <alignment vertical="center"/>
    </xf>
    <xf numFmtId="0" fontId="38" fillId="3" borderId="70" xfId="0" applyFont="1" applyFill="1" applyBorder="1" applyAlignment="1">
      <alignment horizontal="center" vertical="center" wrapText="1"/>
    </xf>
    <xf numFmtId="0" fontId="38" fillId="3" borderId="71" xfId="0" applyFont="1" applyFill="1" applyBorder="1" applyAlignment="1">
      <alignment horizontal="center" vertical="center" wrapText="1"/>
    </xf>
    <xf numFmtId="0" fontId="38" fillId="3" borderId="38" xfId="0" applyFont="1" applyFill="1" applyBorder="1" applyAlignment="1">
      <alignment horizontal="center" vertical="center" wrapText="1"/>
    </xf>
    <xf numFmtId="0" fontId="38" fillId="3" borderId="34" xfId="0" applyFont="1" applyFill="1" applyBorder="1" applyAlignment="1">
      <alignment horizontal="center" vertical="center" wrapText="1"/>
    </xf>
    <xf numFmtId="0" fontId="41" fillId="2" borderId="51" xfId="0" applyFont="1" applyFill="1" applyBorder="1" applyAlignment="1">
      <alignment vertical="center" wrapText="1"/>
    </xf>
    <xf numFmtId="0" fontId="41" fillId="2" borderId="36" xfId="0" applyFont="1" applyFill="1" applyBorder="1" applyAlignment="1">
      <alignment vertical="center" wrapText="1"/>
    </xf>
    <xf numFmtId="0" fontId="41" fillId="2" borderId="37" xfId="0" applyFont="1" applyFill="1" applyBorder="1" applyAlignment="1">
      <alignment vertical="center" wrapText="1"/>
    </xf>
    <xf numFmtId="0" fontId="44" fillId="0" borderId="15" xfId="0" applyFont="1" applyBorder="1" applyAlignment="1">
      <alignment vertical="center" wrapText="1"/>
    </xf>
    <xf numFmtId="0" fontId="43" fillId="0" borderId="37" xfId="0" applyFont="1" applyBorder="1" applyAlignment="1">
      <alignment vertical="center" wrapText="1"/>
    </xf>
    <xf numFmtId="0" fontId="44" fillId="0" borderId="37" xfId="0" applyFont="1" applyBorder="1" applyAlignment="1">
      <alignment vertical="center" wrapText="1"/>
    </xf>
    <xf numFmtId="0" fontId="41" fillId="0" borderId="51" xfId="0" applyFont="1" applyFill="1" applyBorder="1" applyAlignment="1">
      <alignment vertical="center" wrapText="1"/>
    </xf>
    <xf numFmtId="0" fontId="41" fillId="0" borderId="36" xfId="0" applyFont="1" applyFill="1" applyBorder="1" applyAlignment="1">
      <alignment vertical="center" wrapText="1"/>
    </xf>
    <xf numFmtId="0" fontId="41" fillId="0" borderId="37" xfId="0" applyFont="1" applyFill="1" applyBorder="1" applyAlignment="1">
      <alignment vertical="center" wrapText="1"/>
    </xf>
    <xf numFmtId="0" fontId="44" fillId="0" borderId="36" xfId="0" applyFont="1" applyFill="1" applyBorder="1" applyAlignment="1">
      <alignment horizontal="left" vertical="center" wrapText="1"/>
    </xf>
    <xf numFmtId="0" fontId="44" fillId="0" borderId="37" xfId="0" applyFont="1" applyFill="1" applyBorder="1" applyAlignment="1">
      <alignment horizontal="left" vertical="center" wrapText="1"/>
    </xf>
  </cellXfs>
  <cellStyles count="4">
    <cellStyle name="Normal 2" xfId="2"/>
    <cellStyle name="Normal_EBK_PROJECT_2001-last" xfId="1"/>
    <cellStyle name="Normal_MAKET" xfId="3"/>
    <cellStyle name="Нормален" xfId="0" builtinId="0"/>
  </cellStyles>
  <dxfs count="1">
    <dxf>
      <font>
        <color rgb="FFFF0000"/>
      </font>
    </dxf>
  </dxfs>
  <tableStyles count="0" defaultTableStyle="TableStyleMedium9" defaultPivotStyle="PivotStyleLight16"/>
  <colors>
    <mruColors>
      <color rgb="FFFF00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102"/>
  <sheetViews>
    <sheetView workbookViewId="0">
      <selection activeCell="E10" sqref="E10"/>
    </sheetView>
  </sheetViews>
  <sheetFormatPr defaultRowHeight="15"/>
  <cols>
    <col min="1" max="1" width="46.42578125" customWidth="1"/>
    <col min="2" max="2" width="10.140625" customWidth="1"/>
    <col min="4" max="4" width="9.42578125" style="290" customWidth="1"/>
    <col min="5" max="5" width="10.42578125" style="602" customWidth="1"/>
  </cols>
  <sheetData>
    <row r="1" spans="1:5" ht="15.75">
      <c r="A1" s="536"/>
      <c r="B1" s="536"/>
      <c r="C1" s="131"/>
      <c r="D1" s="772" t="s">
        <v>96</v>
      </c>
      <c r="E1" s="772"/>
    </row>
    <row r="2" spans="1:5" ht="15.75">
      <c r="A2" s="536" t="s">
        <v>387</v>
      </c>
      <c r="B2" s="132"/>
      <c r="C2" s="131"/>
      <c r="D2" s="563"/>
      <c r="E2" s="564"/>
    </row>
    <row r="3" spans="1:5">
      <c r="A3" s="773"/>
      <c r="B3" s="773"/>
      <c r="C3" s="773"/>
      <c r="D3" s="773"/>
      <c r="E3" s="565"/>
    </row>
    <row r="4" spans="1:5">
      <c r="A4" s="774" t="s">
        <v>97</v>
      </c>
      <c r="B4" s="774"/>
      <c r="C4" s="774"/>
      <c r="D4" s="566"/>
      <c r="E4" s="565"/>
    </row>
    <row r="5" spans="1:5" ht="15.75" thickBot="1">
      <c r="A5" s="775" t="s">
        <v>100</v>
      </c>
      <c r="B5" s="775"/>
      <c r="C5" s="775"/>
      <c r="D5" s="567"/>
      <c r="E5" s="565"/>
    </row>
    <row r="6" spans="1:5" ht="52.5" thickBot="1">
      <c r="A6" s="135" t="s">
        <v>98</v>
      </c>
      <c r="B6" s="136" t="s">
        <v>0</v>
      </c>
      <c r="C6" s="135" t="s">
        <v>99</v>
      </c>
      <c r="D6" s="568" t="s">
        <v>385</v>
      </c>
      <c r="E6" s="568" t="s">
        <v>386</v>
      </c>
    </row>
    <row r="7" spans="1:5" ht="15.75" thickBot="1">
      <c r="A7" s="137">
        <v>1</v>
      </c>
      <c r="B7" s="138">
        <v>2</v>
      </c>
      <c r="C7" s="139">
        <v>3</v>
      </c>
      <c r="D7" s="569">
        <v>4</v>
      </c>
      <c r="E7" s="570">
        <v>5</v>
      </c>
    </row>
    <row r="8" spans="1:5" ht="15.75" thickBot="1">
      <c r="A8" s="776" t="s">
        <v>101</v>
      </c>
      <c r="B8" s="768"/>
      <c r="C8" s="777"/>
      <c r="D8" s="768"/>
      <c r="E8" s="571"/>
    </row>
    <row r="9" spans="1:5">
      <c r="A9" s="140" t="s">
        <v>102</v>
      </c>
      <c r="B9" s="141"/>
      <c r="C9" s="142"/>
      <c r="D9" s="572"/>
      <c r="E9" s="573"/>
    </row>
    <row r="10" spans="1:5">
      <c r="A10" s="143" t="s">
        <v>103</v>
      </c>
      <c r="B10" s="144" t="s">
        <v>104</v>
      </c>
      <c r="C10" s="145">
        <f>C11+C12+C13</f>
        <v>7777</v>
      </c>
      <c r="D10" s="574">
        <f>D11+D12+D13</f>
        <v>10038</v>
      </c>
      <c r="E10" s="574">
        <f>E11+E12+E13</f>
        <v>10038</v>
      </c>
    </row>
    <row r="11" spans="1:5">
      <c r="A11" s="146" t="s">
        <v>105</v>
      </c>
      <c r="B11" s="147" t="s">
        <v>106</v>
      </c>
      <c r="C11" s="148"/>
      <c r="D11" s="575"/>
      <c r="E11" s="576"/>
    </row>
    <row r="12" spans="1:5">
      <c r="A12" s="149" t="s">
        <v>107</v>
      </c>
      <c r="B12" s="147" t="s">
        <v>108</v>
      </c>
      <c r="C12" s="150">
        <v>4440</v>
      </c>
      <c r="D12" s="577">
        <v>4647</v>
      </c>
      <c r="E12" s="578">
        <v>4647</v>
      </c>
    </row>
    <row r="13" spans="1:5">
      <c r="A13" s="149" t="s">
        <v>109</v>
      </c>
      <c r="B13" s="147" t="s">
        <v>110</v>
      </c>
      <c r="C13" s="150">
        <v>3337</v>
      </c>
      <c r="D13" s="577">
        <v>5391</v>
      </c>
      <c r="E13" s="578">
        <v>5391</v>
      </c>
    </row>
    <row r="14" spans="1:5">
      <c r="A14" s="151" t="s">
        <v>111</v>
      </c>
      <c r="B14" s="152" t="s">
        <v>112</v>
      </c>
      <c r="C14" s="153">
        <f>C15+C16</f>
        <v>0</v>
      </c>
      <c r="D14" s="579">
        <f t="shared" ref="D14:E14" si="0">D15+D16</f>
        <v>1131</v>
      </c>
      <c r="E14" s="579">
        <f t="shared" si="0"/>
        <v>1131</v>
      </c>
    </row>
    <row r="15" spans="1:5">
      <c r="A15" s="172" t="s">
        <v>113</v>
      </c>
      <c r="B15" s="560" t="s">
        <v>114</v>
      </c>
      <c r="C15" s="153"/>
      <c r="D15" s="579">
        <v>798</v>
      </c>
      <c r="E15" s="580">
        <v>798</v>
      </c>
    </row>
    <row r="16" spans="1:5">
      <c r="A16" s="149" t="s">
        <v>259</v>
      </c>
      <c r="B16" s="147" t="s">
        <v>194</v>
      </c>
      <c r="C16" s="154"/>
      <c r="D16" s="581">
        <v>333</v>
      </c>
      <c r="E16" s="576">
        <v>333</v>
      </c>
    </row>
    <row r="17" spans="1:6">
      <c r="A17" s="151" t="s">
        <v>115</v>
      </c>
      <c r="B17" s="152" t="s">
        <v>116</v>
      </c>
      <c r="C17" s="153">
        <f>C18</f>
        <v>-421</v>
      </c>
      <c r="D17" s="579">
        <v>-474</v>
      </c>
      <c r="E17" s="579">
        <v>-474</v>
      </c>
    </row>
    <row r="18" spans="1:6">
      <c r="A18" s="146" t="s">
        <v>117</v>
      </c>
      <c r="B18" s="147" t="s">
        <v>118</v>
      </c>
      <c r="C18" s="154">
        <v>-421</v>
      </c>
      <c r="D18" s="581">
        <v>-474</v>
      </c>
      <c r="E18" s="576">
        <v>-474</v>
      </c>
    </row>
    <row r="19" spans="1:6">
      <c r="A19" s="155" t="s">
        <v>119</v>
      </c>
      <c r="B19" s="152" t="s">
        <v>120</v>
      </c>
      <c r="C19" s="153"/>
      <c r="D19" s="579"/>
      <c r="E19" s="576"/>
    </row>
    <row r="20" spans="1:6">
      <c r="A20" s="155" t="s">
        <v>121</v>
      </c>
      <c r="B20" s="152" t="s">
        <v>122</v>
      </c>
      <c r="C20" s="153">
        <f>C21+C22+C23+C24+C25</f>
        <v>5801595</v>
      </c>
      <c r="D20" s="579">
        <f>D21+D22+D23+D24+D25</f>
        <v>6264159</v>
      </c>
      <c r="E20" s="579">
        <f>E21+E22+E23+E24+E25</f>
        <v>6250061</v>
      </c>
    </row>
    <row r="21" spans="1:6">
      <c r="A21" s="149" t="s">
        <v>123</v>
      </c>
      <c r="B21" s="147" t="s">
        <v>124</v>
      </c>
      <c r="C21" s="154">
        <v>5801595</v>
      </c>
      <c r="D21" s="581">
        <v>6171648</v>
      </c>
      <c r="E21" s="578">
        <v>6171648</v>
      </c>
    </row>
    <row r="22" spans="1:6">
      <c r="A22" s="149" t="s">
        <v>125</v>
      </c>
      <c r="B22" s="147" t="s">
        <v>126</v>
      </c>
      <c r="C22" s="156"/>
      <c r="D22" s="581"/>
      <c r="E22" s="576"/>
    </row>
    <row r="23" spans="1:6">
      <c r="A23" s="149" t="s">
        <v>127</v>
      </c>
      <c r="B23" s="147" t="s">
        <v>128</v>
      </c>
      <c r="C23" s="156"/>
      <c r="D23" s="581"/>
      <c r="E23" s="576"/>
    </row>
    <row r="24" spans="1:6">
      <c r="A24" s="149" t="s">
        <v>127</v>
      </c>
      <c r="B24" s="147" t="s">
        <v>129</v>
      </c>
      <c r="C24" s="156"/>
      <c r="D24" s="581">
        <v>92511</v>
      </c>
      <c r="E24" s="578">
        <v>78413</v>
      </c>
    </row>
    <row r="25" spans="1:6">
      <c r="A25" s="149" t="s">
        <v>130</v>
      </c>
      <c r="B25" s="147" t="s">
        <v>131</v>
      </c>
      <c r="C25" s="157"/>
      <c r="D25" s="289"/>
      <c r="E25" s="576"/>
    </row>
    <row r="26" spans="1:6">
      <c r="A26" s="158" t="s">
        <v>132</v>
      </c>
      <c r="B26" s="152" t="s">
        <v>133</v>
      </c>
      <c r="C26" s="159"/>
      <c r="D26" s="579">
        <v>214512</v>
      </c>
      <c r="E26" s="576">
        <v>214512</v>
      </c>
    </row>
    <row r="27" spans="1:6">
      <c r="A27" s="155" t="s">
        <v>220</v>
      </c>
      <c r="B27" s="181" t="s">
        <v>221</v>
      </c>
      <c r="C27" s="159"/>
      <c r="D27" s="579">
        <v>7480</v>
      </c>
      <c r="E27" s="576">
        <v>7480</v>
      </c>
    </row>
    <row r="28" spans="1:6" ht="26.25">
      <c r="A28" s="160" t="s">
        <v>134</v>
      </c>
      <c r="B28" s="152" t="s">
        <v>135</v>
      </c>
      <c r="C28" s="153">
        <v>-10400</v>
      </c>
      <c r="D28" s="579"/>
      <c r="E28" s="579">
        <v>56505</v>
      </c>
    </row>
    <row r="29" spans="1:6">
      <c r="A29" s="161" t="s">
        <v>136</v>
      </c>
      <c r="B29" s="162" t="s">
        <v>137</v>
      </c>
      <c r="C29" s="163"/>
      <c r="D29" s="582">
        <v>-10400</v>
      </c>
      <c r="E29" s="576">
        <v>-10268</v>
      </c>
    </row>
    <row r="30" spans="1:6" ht="15.75" thickBot="1">
      <c r="A30" s="164" t="s">
        <v>138</v>
      </c>
      <c r="B30" s="162" t="s">
        <v>139</v>
      </c>
      <c r="C30" s="165">
        <v>844503</v>
      </c>
      <c r="D30" s="165">
        <v>844503</v>
      </c>
      <c r="E30" s="576">
        <v>-154584</v>
      </c>
      <c r="F30" s="290"/>
    </row>
    <row r="31" spans="1:6" ht="15.75" thickBot="1">
      <c r="A31" s="766" t="s">
        <v>140</v>
      </c>
      <c r="B31" s="767"/>
      <c r="C31" s="768"/>
      <c r="D31" s="767"/>
      <c r="E31" s="769"/>
    </row>
    <row r="32" spans="1:6">
      <c r="A32" s="166" t="s">
        <v>141</v>
      </c>
      <c r="B32" s="167" t="s">
        <v>142</v>
      </c>
      <c r="C32" s="168">
        <v>16000</v>
      </c>
      <c r="D32" s="583">
        <v>16000</v>
      </c>
      <c r="E32" s="584">
        <v>13229</v>
      </c>
    </row>
    <row r="33" spans="1:9">
      <c r="A33" s="169" t="s">
        <v>143</v>
      </c>
      <c r="B33" s="170" t="s">
        <v>144</v>
      </c>
      <c r="C33" s="171">
        <f>C34+C35+C36+C37</f>
        <v>450500</v>
      </c>
      <c r="D33" s="185">
        <f>D34+D35+D36+D37</f>
        <v>450500</v>
      </c>
      <c r="E33" s="292">
        <v>545368</v>
      </c>
    </row>
    <row r="34" spans="1:9">
      <c r="A34" s="172" t="s">
        <v>145</v>
      </c>
      <c r="B34" s="173" t="s">
        <v>146</v>
      </c>
      <c r="C34" s="174">
        <v>119000</v>
      </c>
      <c r="D34" s="585">
        <v>119000</v>
      </c>
      <c r="E34" s="578">
        <v>118008</v>
      </c>
    </row>
    <row r="35" spans="1:9">
      <c r="A35" s="172" t="s">
        <v>147</v>
      </c>
      <c r="B35" s="173" t="s">
        <v>148</v>
      </c>
      <c r="C35" s="174">
        <v>240000</v>
      </c>
      <c r="D35" s="585">
        <v>240000</v>
      </c>
      <c r="E35" s="578">
        <v>313424</v>
      </c>
    </row>
    <row r="36" spans="1:9">
      <c r="A36" s="172" t="s">
        <v>149</v>
      </c>
      <c r="B36" s="173" t="s">
        <v>150</v>
      </c>
      <c r="C36" s="174">
        <v>85500</v>
      </c>
      <c r="D36" s="585">
        <v>85500</v>
      </c>
      <c r="E36" s="578">
        <v>105790</v>
      </c>
    </row>
    <row r="37" spans="1:9">
      <c r="A37" s="172" t="s">
        <v>151</v>
      </c>
      <c r="B37" s="173" t="s">
        <v>152</v>
      </c>
      <c r="C37" s="174">
        <v>6000</v>
      </c>
      <c r="D37" s="585">
        <v>6000</v>
      </c>
      <c r="E37" s="578">
        <v>8146</v>
      </c>
    </row>
    <row r="38" spans="1:9">
      <c r="A38" s="169" t="s">
        <v>153</v>
      </c>
      <c r="B38" s="170" t="s">
        <v>154</v>
      </c>
      <c r="C38" s="171">
        <v>600</v>
      </c>
      <c r="D38" s="185">
        <v>600</v>
      </c>
      <c r="E38" s="576">
        <v>1116</v>
      </c>
    </row>
    <row r="39" spans="1:9">
      <c r="A39" s="171" t="s">
        <v>155</v>
      </c>
      <c r="B39" s="170" t="s">
        <v>156</v>
      </c>
      <c r="C39" s="171">
        <f>C32+C33+C38</f>
        <v>467100</v>
      </c>
      <c r="D39" s="185">
        <f>D32+D33+D38</f>
        <v>467100</v>
      </c>
      <c r="E39" s="292">
        <f>E32+E33+E38</f>
        <v>559713</v>
      </c>
    </row>
    <row r="40" spans="1:9">
      <c r="A40" s="169" t="s">
        <v>103</v>
      </c>
      <c r="B40" s="170" t="s">
        <v>104</v>
      </c>
      <c r="C40" s="171">
        <f>C41+C42+C43+C44+C45</f>
        <v>597480</v>
      </c>
      <c r="D40" s="185">
        <f>D41+D42+D43+D44+D45</f>
        <v>597480</v>
      </c>
      <c r="E40" s="292">
        <v>529283</v>
      </c>
    </row>
    <row r="41" spans="1:9">
      <c r="A41" s="146" t="s">
        <v>105</v>
      </c>
      <c r="B41" s="173" t="s">
        <v>106</v>
      </c>
      <c r="C41" s="174">
        <v>210600</v>
      </c>
      <c r="D41" s="585">
        <v>210600</v>
      </c>
      <c r="E41" s="578">
        <v>159049</v>
      </c>
    </row>
    <row r="42" spans="1:9">
      <c r="A42" s="149" t="s">
        <v>157</v>
      </c>
      <c r="B42" s="173" t="s">
        <v>108</v>
      </c>
      <c r="C42" s="174">
        <v>74880</v>
      </c>
      <c r="D42" s="585">
        <v>74880</v>
      </c>
      <c r="E42" s="578">
        <v>76518</v>
      </c>
      <c r="I42" s="291"/>
    </row>
    <row r="43" spans="1:9">
      <c r="A43" s="149" t="s">
        <v>158</v>
      </c>
      <c r="B43" s="173" t="s">
        <v>110</v>
      </c>
      <c r="C43" s="174">
        <v>310800</v>
      </c>
      <c r="D43" s="585">
        <v>310800</v>
      </c>
      <c r="E43" s="578">
        <v>293407</v>
      </c>
    </row>
    <row r="44" spans="1:9">
      <c r="A44" s="172" t="s">
        <v>159</v>
      </c>
      <c r="B44" s="173" t="s">
        <v>160</v>
      </c>
      <c r="C44" s="174">
        <v>1200</v>
      </c>
      <c r="D44" s="585">
        <v>1200</v>
      </c>
      <c r="E44" s="578">
        <v>309</v>
      </c>
    </row>
    <row r="45" spans="1:9">
      <c r="A45" s="172" t="s">
        <v>161</v>
      </c>
      <c r="B45" s="173" t="s">
        <v>162</v>
      </c>
      <c r="C45" s="174"/>
      <c r="D45" s="585"/>
      <c r="E45" s="578"/>
    </row>
    <row r="46" spans="1:9">
      <c r="A46" s="169" t="s">
        <v>163</v>
      </c>
      <c r="B46" s="170" t="s">
        <v>164</v>
      </c>
      <c r="C46" s="171">
        <f>C56+C55+C54+C53+C52+C51+C50+C49+C48+C47</f>
        <v>497590</v>
      </c>
      <c r="D46" s="185">
        <f>D56+D55+D54+D53+D52+D51+D50+D49+D48+D47</f>
        <v>497590</v>
      </c>
      <c r="E46" s="292">
        <v>497450</v>
      </c>
    </row>
    <row r="47" spans="1:9">
      <c r="A47" s="172" t="s">
        <v>165</v>
      </c>
      <c r="B47" s="173" t="s">
        <v>166</v>
      </c>
      <c r="C47" s="174">
        <v>14000</v>
      </c>
      <c r="D47" s="585">
        <v>14000</v>
      </c>
      <c r="E47" s="578">
        <v>18236</v>
      </c>
    </row>
    <row r="48" spans="1:9">
      <c r="A48" s="172" t="s">
        <v>167</v>
      </c>
      <c r="B48" s="173" t="s">
        <v>168</v>
      </c>
      <c r="C48" s="174">
        <v>45000</v>
      </c>
      <c r="D48" s="585">
        <v>45000</v>
      </c>
      <c r="E48" s="578">
        <v>45711</v>
      </c>
    </row>
    <row r="49" spans="1:5">
      <c r="A49" s="172" t="s">
        <v>169</v>
      </c>
      <c r="B49" s="173" t="s">
        <v>170</v>
      </c>
      <c r="C49" s="174">
        <v>33130</v>
      </c>
      <c r="D49" s="585">
        <v>33130</v>
      </c>
      <c r="E49" s="578">
        <v>28271</v>
      </c>
    </row>
    <row r="50" spans="1:5">
      <c r="A50" s="172" t="s">
        <v>171</v>
      </c>
      <c r="B50" s="173" t="s">
        <v>172</v>
      </c>
      <c r="C50" s="174">
        <v>440</v>
      </c>
      <c r="D50" s="585">
        <v>440</v>
      </c>
      <c r="E50" s="578">
        <v>366</v>
      </c>
    </row>
    <row r="51" spans="1:5">
      <c r="A51" s="172" t="s">
        <v>173</v>
      </c>
      <c r="B51" s="173" t="s">
        <v>174</v>
      </c>
      <c r="C51" s="174">
        <v>295860</v>
      </c>
      <c r="D51" s="585">
        <v>295860</v>
      </c>
      <c r="E51" s="578">
        <v>321160</v>
      </c>
    </row>
    <row r="52" spans="1:5">
      <c r="A52" s="172" t="s">
        <v>175</v>
      </c>
      <c r="B52" s="173" t="s">
        <v>176</v>
      </c>
      <c r="C52" s="174">
        <v>48000</v>
      </c>
      <c r="D52" s="585">
        <v>48000</v>
      </c>
      <c r="E52" s="578">
        <v>32820</v>
      </c>
    </row>
    <row r="53" spans="1:5">
      <c r="A53" s="172" t="s">
        <v>177</v>
      </c>
      <c r="B53" s="173" t="s">
        <v>178</v>
      </c>
      <c r="C53" s="174">
        <v>51000</v>
      </c>
      <c r="D53" s="585">
        <v>51000</v>
      </c>
      <c r="E53" s="578">
        <v>41686</v>
      </c>
    </row>
    <row r="54" spans="1:5">
      <c r="A54" s="172" t="s">
        <v>179</v>
      </c>
      <c r="B54" s="173" t="s">
        <v>180</v>
      </c>
      <c r="C54" s="174"/>
      <c r="D54" s="585"/>
      <c r="E54" s="578"/>
    </row>
    <row r="55" spans="1:5">
      <c r="A55" s="172" t="s">
        <v>181</v>
      </c>
      <c r="B55" s="173" t="s">
        <v>182</v>
      </c>
      <c r="C55" s="174">
        <v>200</v>
      </c>
      <c r="D55" s="585">
        <v>200</v>
      </c>
      <c r="E55" s="578">
        <v>455</v>
      </c>
    </row>
    <row r="56" spans="1:5">
      <c r="A56" s="172" t="s">
        <v>183</v>
      </c>
      <c r="B56" s="173" t="s">
        <v>184</v>
      </c>
      <c r="C56" s="174">
        <v>9960</v>
      </c>
      <c r="D56" s="585">
        <v>9960</v>
      </c>
      <c r="E56" s="578">
        <v>8745</v>
      </c>
    </row>
    <row r="57" spans="1:5">
      <c r="A57" s="169" t="s">
        <v>185</v>
      </c>
      <c r="B57" s="170" t="s">
        <v>186</v>
      </c>
      <c r="C57" s="171">
        <f>C58+C59</f>
        <v>50000</v>
      </c>
      <c r="D57" s="185">
        <f>D58+D59</f>
        <v>50000</v>
      </c>
      <c r="E57" s="292">
        <v>68993</v>
      </c>
    </row>
    <row r="58" spans="1:5">
      <c r="A58" s="172" t="s">
        <v>187</v>
      </c>
      <c r="B58" s="173" t="s">
        <v>188</v>
      </c>
      <c r="C58" s="174">
        <v>22000</v>
      </c>
      <c r="D58" s="585">
        <v>22000</v>
      </c>
      <c r="E58" s="576">
        <v>7412</v>
      </c>
    </row>
    <row r="59" spans="1:5">
      <c r="A59" s="172" t="s">
        <v>189</v>
      </c>
      <c r="B59" s="173" t="s">
        <v>190</v>
      </c>
      <c r="C59" s="174">
        <v>28000</v>
      </c>
      <c r="D59" s="585">
        <v>28000</v>
      </c>
      <c r="E59" s="576">
        <v>61581</v>
      </c>
    </row>
    <row r="60" spans="1:5">
      <c r="A60" s="169" t="s">
        <v>111</v>
      </c>
      <c r="B60" s="170" t="s">
        <v>112</v>
      </c>
      <c r="C60" s="171">
        <f>C61+C62+C63</f>
        <v>4500</v>
      </c>
      <c r="D60" s="185">
        <f>D61+D62+D63</f>
        <v>4500</v>
      </c>
      <c r="E60" s="292">
        <v>25888</v>
      </c>
    </row>
    <row r="61" spans="1:5">
      <c r="A61" s="172" t="s">
        <v>191</v>
      </c>
      <c r="B61" s="173" t="s">
        <v>192</v>
      </c>
      <c r="C61" s="174"/>
      <c r="D61" s="585"/>
      <c r="E61" s="586"/>
    </row>
    <row r="62" spans="1:5">
      <c r="A62" s="172" t="s">
        <v>113</v>
      </c>
      <c r="B62" s="173" t="s">
        <v>114</v>
      </c>
      <c r="C62" s="174"/>
      <c r="D62" s="585"/>
      <c r="E62" s="576">
        <v>680</v>
      </c>
    </row>
    <row r="63" spans="1:5">
      <c r="A63" s="172" t="s">
        <v>193</v>
      </c>
      <c r="B63" s="173" t="s">
        <v>194</v>
      </c>
      <c r="C63" s="174">
        <v>4500</v>
      </c>
      <c r="D63" s="585">
        <v>4500</v>
      </c>
      <c r="E63" s="578">
        <v>25208</v>
      </c>
    </row>
    <row r="64" spans="1:5">
      <c r="A64" s="169" t="s">
        <v>115</v>
      </c>
      <c r="B64" s="170" t="s">
        <v>116</v>
      </c>
      <c r="C64" s="171">
        <f>C65</f>
        <v>-10000</v>
      </c>
      <c r="D64" s="185">
        <f>D65</f>
        <v>-10000</v>
      </c>
      <c r="E64" s="292">
        <f>E65</f>
        <v>-9942</v>
      </c>
    </row>
    <row r="65" spans="1:5">
      <c r="A65" s="172" t="s">
        <v>195</v>
      </c>
      <c r="B65" s="173" t="s">
        <v>118</v>
      </c>
      <c r="C65" s="174">
        <v>-10000</v>
      </c>
      <c r="D65" s="585">
        <v>-10000</v>
      </c>
      <c r="E65" s="578">
        <v>-9942</v>
      </c>
    </row>
    <row r="66" spans="1:5">
      <c r="A66" s="169" t="s">
        <v>196</v>
      </c>
      <c r="B66" s="170" t="s">
        <v>12</v>
      </c>
      <c r="C66" s="171">
        <f>C70+C69+C67+C68</f>
        <v>676000</v>
      </c>
      <c r="D66" s="185">
        <f>D70+D69+D67+D68</f>
        <v>676000</v>
      </c>
      <c r="E66" s="292">
        <v>370127</v>
      </c>
    </row>
    <row r="67" spans="1:5">
      <c r="A67" s="172" t="s">
        <v>197</v>
      </c>
      <c r="B67" s="173" t="s">
        <v>198</v>
      </c>
      <c r="C67" s="174">
        <v>50000</v>
      </c>
      <c r="D67" s="585">
        <v>50000</v>
      </c>
      <c r="E67" s="578">
        <v>18000</v>
      </c>
    </row>
    <row r="68" spans="1:5">
      <c r="A68" s="172" t="s">
        <v>199</v>
      </c>
      <c r="B68" s="173" t="s">
        <v>200</v>
      </c>
      <c r="C68" s="174"/>
      <c r="D68" s="585"/>
      <c r="E68" s="578"/>
    </row>
    <row r="69" spans="1:5">
      <c r="A69" s="172" t="s">
        <v>201</v>
      </c>
      <c r="B69" s="173" t="s">
        <v>202</v>
      </c>
      <c r="C69" s="174">
        <v>25500</v>
      </c>
      <c r="D69" s="585">
        <v>25500</v>
      </c>
      <c r="E69" s="578">
        <v>40599</v>
      </c>
    </row>
    <row r="70" spans="1:5">
      <c r="A70" s="172" t="s">
        <v>203</v>
      </c>
      <c r="B70" s="173" t="s">
        <v>204</v>
      </c>
      <c r="C70" s="174">
        <v>600500</v>
      </c>
      <c r="D70" s="585">
        <v>600500</v>
      </c>
      <c r="E70" s="578">
        <v>283735</v>
      </c>
    </row>
    <row r="71" spans="1:5">
      <c r="A71" s="169" t="s">
        <v>205</v>
      </c>
      <c r="B71" s="170" t="s">
        <v>206</v>
      </c>
      <c r="C71" s="171">
        <v>10000</v>
      </c>
      <c r="D71" s="185">
        <v>10000</v>
      </c>
      <c r="E71" s="292">
        <v>9485</v>
      </c>
    </row>
    <row r="72" spans="1:5">
      <c r="A72" s="169" t="s">
        <v>119</v>
      </c>
      <c r="B72" s="170" t="s">
        <v>120</v>
      </c>
      <c r="C72" s="171"/>
      <c r="D72" s="185">
        <v>246261</v>
      </c>
      <c r="E72" s="576">
        <v>246261</v>
      </c>
    </row>
    <row r="73" spans="1:5">
      <c r="A73" s="171" t="s">
        <v>207</v>
      </c>
      <c r="B73" s="170" t="s">
        <v>156</v>
      </c>
      <c r="C73" s="171">
        <f>C40+C46+C57+C60+C64+C66+C71+C72</f>
        <v>1825570</v>
      </c>
      <c r="D73" s="185">
        <f>D40+D46+D57+D60+D64+D66+D71+D72</f>
        <v>2071831</v>
      </c>
      <c r="E73" s="587">
        <f>E40+E46+E57+E60+E64+E66+E71+E72</f>
        <v>1737545</v>
      </c>
    </row>
    <row r="74" spans="1:5">
      <c r="A74" s="169" t="s">
        <v>208</v>
      </c>
      <c r="B74" s="170" t="s">
        <v>122</v>
      </c>
      <c r="C74" s="171">
        <f>C75+C76+C77+C78</f>
        <v>2463900</v>
      </c>
      <c r="D74" s="185">
        <f t="shared" ref="D74:E74" si="1">D75+D76+D77+D78</f>
        <v>4468122</v>
      </c>
      <c r="E74" s="292">
        <f t="shared" si="1"/>
        <v>4466976</v>
      </c>
    </row>
    <row r="75" spans="1:5">
      <c r="A75" s="172" t="s">
        <v>209</v>
      </c>
      <c r="B75" s="173" t="s">
        <v>210</v>
      </c>
      <c r="C75" s="174">
        <v>1734600</v>
      </c>
      <c r="D75" s="585">
        <v>1734600</v>
      </c>
      <c r="E75" s="576">
        <v>1734600</v>
      </c>
    </row>
    <row r="76" spans="1:5">
      <c r="A76" s="172" t="s">
        <v>125</v>
      </c>
      <c r="B76" s="173" t="s">
        <v>126</v>
      </c>
      <c r="C76" s="174">
        <v>729300</v>
      </c>
      <c r="D76" s="585">
        <v>2729300</v>
      </c>
      <c r="E76" s="603">
        <v>2728154</v>
      </c>
    </row>
    <row r="77" spans="1:5">
      <c r="A77" s="172" t="s">
        <v>211</v>
      </c>
      <c r="B77" s="173" t="s">
        <v>131</v>
      </c>
      <c r="C77" s="174"/>
      <c r="D77" s="585"/>
      <c r="E77" s="576"/>
    </row>
    <row r="78" spans="1:5">
      <c r="A78" s="561"/>
      <c r="B78" s="562" t="s">
        <v>128</v>
      </c>
      <c r="C78" s="174"/>
      <c r="D78" s="585">
        <v>4222</v>
      </c>
      <c r="E78" s="576">
        <v>4222</v>
      </c>
    </row>
    <row r="79" spans="1:5">
      <c r="A79" s="158" t="s">
        <v>132</v>
      </c>
      <c r="B79" s="175" t="s">
        <v>133</v>
      </c>
      <c r="C79" s="176">
        <f>SUM(C80+C81)</f>
        <v>-154404</v>
      </c>
      <c r="D79" s="588" t="s">
        <v>391</v>
      </c>
      <c r="E79" s="589" t="s">
        <v>392</v>
      </c>
    </row>
    <row r="80" spans="1:5">
      <c r="A80" s="158" t="s">
        <v>212</v>
      </c>
      <c r="B80" s="177" t="s">
        <v>213</v>
      </c>
      <c r="C80" s="178"/>
      <c r="D80" s="590"/>
      <c r="E80" s="576"/>
    </row>
    <row r="81" spans="1:6">
      <c r="A81" s="158" t="s">
        <v>214</v>
      </c>
      <c r="B81" s="177" t="s">
        <v>215</v>
      </c>
      <c r="C81" s="179">
        <v>-154404</v>
      </c>
      <c r="D81" s="591">
        <v>-159650</v>
      </c>
      <c r="E81" s="576">
        <v>-127481</v>
      </c>
    </row>
    <row r="82" spans="1:6">
      <c r="A82" s="180" t="s">
        <v>216</v>
      </c>
      <c r="B82" s="175" t="s">
        <v>217</v>
      </c>
      <c r="C82" s="176">
        <f>SUM(C83+C84)</f>
        <v>-6574</v>
      </c>
      <c r="D82" s="588" t="s">
        <v>393</v>
      </c>
      <c r="E82" s="589" t="s">
        <v>394</v>
      </c>
    </row>
    <row r="83" spans="1:6">
      <c r="A83" s="158" t="s">
        <v>212</v>
      </c>
      <c r="B83" s="177" t="s">
        <v>218</v>
      </c>
      <c r="C83" s="179"/>
      <c r="D83" s="591"/>
      <c r="E83" s="576">
        <v>27360</v>
      </c>
    </row>
    <row r="84" spans="1:6">
      <c r="A84" s="158" t="s">
        <v>214</v>
      </c>
      <c r="B84" s="177" t="s">
        <v>219</v>
      </c>
      <c r="C84" s="179">
        <v>-6574</v>
      </c>
      <c r="D84" s="591">
        <v>-14805</v>
      </c>
      <c r="E84" s="576">
        <v>-95664</v>
      </c>
    </row>
    <row r="85" spans="1:6">
      <c r="A85" s="155" t="s">
        <v>220</v>
      </c>
      <c r="B85" s="181" t="s">
        <v>221</v>
      </c>
      <c r="C85" s="182"/>
      <c r="D85" s="185">
        <v>102033</v>
      </c>
      <c r="E85" s="576">
        <v>102033</v>
      </c>
    </row>
    <row r="86" spans="1:6">
      <c r="A86" s="155" t="s">
        <v>334</v>
      </c>
      <c r="B86" s="181" t="s">
        <v>333</v>
      </c>
      <c r="C86" s="182"/>
      <c r="D86" s="185"/>
      <c r="E86" s="576">
        <v>-112</v>
      </c>
    </row>
    <row r="87" spans="1:6">
      <c r="A87" s="155"/>
      <c r="B87" s="181" t="s">
        <v>395</v>
      </c>
      <c r="C87" s="182"/>
      <c r="D87" s="185"/>
      <c r="E87" s="576">
        <v>-15000</v>
      </c>
    </row>
    <row r="88" spans="1:6">
      <c r="A88" s="183" t="s">
        <v>222</v>
      </c>
      <c r="B88" s="181" t="s">
        <v>223</v>
      </c>
      <c r="C88" s="185">
        <v>269851</v>
      </c>
      <c r="D88" s="185">
        <v>23195</v>
      </c>
      <c r="E88" s="292">
        <v>111284</v>
      </c>
    </row>
    <row r="89" spans="1:6">
      <c r="A89" s="155" t="s">
        <v>136</v>
      </c>
      <c r="B89" s="181" t="s">
        <v>137</v>
      </c>
      <c r="C89" s="184">
        <v>-357</v>
      </c>
      <c r="D89" s="185">
        <v>-357</v>
      </c>
      <c r="E89" s="576">
        <v>-357</v>
      </c>
    </row>
    <row r="90" spans="1:6">
      <c r="A90" s="155" t="s">
        <v>224</v>
      </c>
      <c r="B90" s="186" t="s">
        <v>225</v>
      </c>
      <c r="C90" s="187">
        <v>-357</v>
      </c>
      <c r="D90" s="585">
        <v>-357</v>
      </c>
      <c r="E90" s="576">
        <v>-357</v>
      </c>
    </row>
    <row r="91" spans="1:6" ht="15.75" thickBot="1">
      <c r="A91" s="164" t="s">
        <v>138</v>
      </c>
      <c r="B91" s="188" t="s">
        <v>139</v>
      </c>
      <c r="C91" s="189">
        <v>1051725</v>
      </c>
      <c r="D91" s="189">
        <v>1051725</v>
      </c>
      <c r="E91" s="592">
        <v>-1570947</v>
      </c>
      <c r="F91" s="290"/>
    </row>
    <row r="92" spans="1:6">
      <c r="A92" s="190" t="s">
        <v>226</v>
      </c>
      <c r="B92" s="191" t="s">
        <v>227</v>
      </c>
      <c r="C92" s="192">
        <f>C10+C14+C17+C19+C20+C26+C28+C29+C30</f>
        <v>6643054</v>
      </c>
      <c r="D92" s="593">
        <f>D10+D14+D17+D19+D20+D26+D27+D28+D29+D30</f>
        <v>7330949</v>
      </c>
      <c r="E92" s="594">
        <f>E10+E14+E17+E19+E20+E26+E27+E28+E29+E30</f>
        <v>6374401</v>
      </c>
    </row>
    <row r="93" spans="1:6">
      <c r="A93" s="187" t="s">
        <v>228</v>
      </c>
      <c r="B93" s="186" t="s">
        <v>139</v>
      </c>
      <c r="C93" s="179">
        <v>844503</v>
      </c>
      <c r="D93" s="591">
        <v>844503</v>
      </c>
      <c r="E93" s="576">
        <v>-154584</v>
      </c>
    </row>
    <row r="94" spans="1:6">
      <c r="A94" s="184" t="s">
        <v>229</v>
      </c>
      <c r="B94" s="181" t="s">
        <v>230</v>
      </c>
      <c r="C94" s="176">
        <f>C32+C33+C38+C40+C46+C57+C60+C64+C66+C71+C72+C74+C79+C82+C85+C86+C87+C88+C89+C91</f>
        <v>5916811</v>
      </c>
      <c r="D94" s="588">
        <f t="shared" ref="D94:E94" si="2">D32+D33+D38+D40+D46+D57+D60+D64+D66+D71+D72+D74+D79+D82+D85+D86+D87+D88+D89+D91</f>
        <v>8009194</v>
      </c>
      <c r="E94" s="589">
        <f t="shared" si="2"/>
        <v>5195350</v>
      </c>
    </row>
    <row r="95" spans="1:6">
      <c r="A95" s="187" t="s">
        <v>228</v>
      </c>
      <c r="B95" s="186" t="s">
        <v>139</v>
      </c>
      <c r="C95" s="179">
        <v>1051725</v>
      </c>
      <c r="D95" s="595">
        <v>1051725</v>
      </c>
      <c r="E95" s="576">
        <v>-1570947</v>
      </c>
    </row>
    <row r="96" spans="1:6">
      <c r="A96" s="193" t="s">
        <v>231</v>
      </c>
      <c r="B96" s="194" t="s">
        <v>232</v>
      </c>
      <c r="C96" s="195">
        <f t="shared" ref="C96:E97" si="3">C92+C94</f>
        <v>12559865</v>
      </c>
      <c r="D96" s="596">
        <f t="shared" si="3"/>
        <v>15340143</v>
      </c>
      <c r="E96" s="597">
        <f t="shared" si="3"/>
        <v>11569751</v>
      </c>
    </row>
    <row r="97" spans="1:5" ht="15.75" thickBot="1">
      <c r="A97" s="196" t="s">
        <v>228</v>
      </c>
      <c r="B97" s="197" t="s">
        <v>139</v>
      </c>
      <c r="C97" s="198">
        <f t="shared" si="3"/>
        <v>1896228</v>
      </c>
      <c r="D97" s="598">
        <f t="shared" si="3"/>
        <v>1896228</v>
      </c>
      <c r="E97" s="599">
        <f t="shared" si="3"/>
        <v>-1725531</v>
      </c>
    </row>
    <row r="98" spans="1:5">
      <c r="A98" s="133"/>
      <c r="B98" s="134"/>
      <c r="C98" s="134"/>
      <c r="D98" s="600"/>
      <c r="E98" s="601"/>
    </row>
    <row r="99" spans="1:5">
      <c r="A99" s="133"/>
      <c r="B99" s="134"/>
      <c r="C99" s="134"/>
      <c r="D99" s="600"/>
      <c r="E99" s="601"/>
    </row>
    <row r="100" spans="1:5">
      <c r="A100" s="770" t="s">
        <v>90</v>
      </c>
      <c r="B100" s="770"/>
      <c r="C100" s="199"/>
      <c r="D100" s="600"/>
      <c r="E100" s="601"/>
    </row>
    <row r="101" spans="1:5">
      <c r="A101" s="770"/>
      <c r="B101" s="770"/>
      <c r="C101" s="199"/>
      <c r="D101" s="565"/>
      <c r="E101" s="601"/>
    </row>
    <row r="102" spans="1:5">
      <c r="A102" s="771" t="s">
        <v>89</v>
      </c>
      <c r="B102" s="771"/>
      <c r="C102" s="200"/>
      <c r="D102" s="565"/>
      <c r="E102" s="565"/>
    </row>
  </sheetData>
  <mergeCells count="9">
    <mergeCell ref="A31:E31"/>
    <mergeCell ref="A100:B100"/>
    <mergeCell ref="A101:B101"/>
    <mergeCell ref="A102:B102"/>
    <mergeCell ref="D1:E1"/>
    <mergeCell ref="A3:D3"/>
    <mergeCell ref="A4:C4"/>
    <mergeCell ref="A5:C5"/>
    <mergeCell ref="A8:D8"/>
  </mergeCells>
  <pageMargins left="0.76" right="0.21" top="0.32" bottom="0.54"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R843"/>
  <sheetViews>
    <sheetView topLeftCell="E1" workbookViewId="0">
      <selection activeCell="N13" sqref="N13"/>
    </sheetView>
  </sheetViews>
  <sheetFormatPr defaultColWidth="9" defaultRowHeight="11.25"/>
  <cols>
    <col min="1" max="1" width="2.7109375" style="4" hidden="1" customWidth="1"/>
    <col min="2" max="2" width="9.85546875" style="4" customWidth="1"/>
    <col min="3" max="3" width="8.5703125" style="4" customWidth="1"/>
    <col min="4" max="4" width="44" style="4" bestFit="1" customWidth="1"/>
    <col min="5" max="5" width="9.5703125" style="6" customWidth="1"/>
    <col min="6" max="6" width="8.5703125" style="7" customWidth="1"/>
    <col min="7" max="7" width="7.5703125" style="7" customWidth="1"/>
    <col min="8" max="8" width="9.7109375" style="7" customWidth="1"/>
    <col min="9" max="10" width="9" style="6"/>
    <col min="11" max="11" width="7.7109375" style="6" customWidth="1"/>
    <col min="12" max="17" width="9" style="6"/>
    <col min="18" max="16384" width="9" style="4"/>
  </cols>
  <sheetData>
    <row r="1" spans="2:18" ht="12.75">
      <c r="G1" s="6"/>
      <c r="H1" s="6"/>
      <c r="J1" s="865"/>
      <c r="K1" s="865"/>
      <c r="M1" s="772" t="s">
        <v>233</v>
      </c>
      <c r="N1" s="772"/>
    </row>
    <row r="2" spans="2:18" ht="12" customHeight="1">
      <c r="C2" s="867" t="s">
        <v>382</v>
      </c>
      <c r="D2" s="867"/>
      <c r="E2" s="867"/>
      <c r="F2" s="867"/>
      <c r="G2" s="867"/>
      <c r="H2" s="867"/>
      <c r="I2" s="867"/>
      <c r="J2" s="867"/>
      <c r="K2" s="867"/>
      <c r="L2" s="867"/>
    </row>
    <row r="3" spans="2:18">
      <c r="C3" s="866"/>
      <c r="D3" s="866"/>
      <c r="E3" s="866"/>
      <c r="F3" s="866"/>
      <c r="G3" s="866"/>
    </row>
    <row r="4" spans="2:18" ht="12" thickBot="1">
      <c r="B4" s="6"/>
      <c r="C4" s="6"/>
      <c r="D4" s="6"/>
    </row>
    <row r="5" spans="2:18" ht="12" thickBot="1">
      <c r="B5" s="8"/>
      <c r="C5" s="9"/>
      <c r="D5" s="10"/>
      <c r="E5" s="793" t="s">
        <v>94</v>
      </c>
      <c r="F5" s="794"/>
      <c r="G5" s="794"/>
      <c r="H5" s="795"/>
      <c r="I5" s="784" t="s">
        <v>383</v>
      </c>
      <c r="J5" s="785"/>
      <c r="K5" s="785"/>
      <c r="L5" s="786"/>
      <c r="M5" s="784" t="s">
        <v>384</v>
      </c>
      <c r="N5" s="785"/>
      <c r="O5" s="785"/>
      <c r="P5" s="786"/>
    </row>
    <row r="6" spans="2:18">
      <c r="B6" s="11" t="s">
        <v>0</v>
      </c>
      <c r="C6" s="12"/>
      <c r="D6" s="13" t="s">
        <v>1</v>
      </c>
      <c r="E6" s="787" t="s">
        <v>2</v>
      </c>
      <c r="F6" s="789" t="s">
        <v>3</v>
      </c>
      <c r="G6" s="789" t="s">
        <v>4</v>
      </c>
      <c r="H6" s="791" t="s">
        <v>5</v>
      </c>
      <c r="I6" s="787" t="s">
        <v>2</v>
      </c>
      <c r="J6" s="789" t="s">
        <v>3</v>
      </c>
      <c r="K6" s="789" t="s">
        <v>4</v>
      </c>
      <c r="L6" s="791" t="s">
        <v>5</v>
      </c>
      <c r="M6" s="787" t="s">
        <v>2</v>
      </c>
      <c r="N6" s="789" t="s">
        <v>3</v>
      </c>
      <c r="O6" s="789" t="s">
        <v>4</v>
      </c>
      <c r="P6" s="791" t="s">
        <v>5</v>
      </c>
      <c r="Q6" s="6" t="s">
        <v>545</v>
      </c>
      <c r="R6" s="6" t="s">
        <v>545</v>
      </c>
    </row>
    <row r="7" spans="2:18" ht="12" thickBot="1">
      <c r="B7" s="14"/>
      <c r="C7" s="15"/>
      <c r="D7" s="16"/>
      <c r="E7" s="788"/>
      <c r="F7" s="790"/>
      <c r="G7" s="790"/>
      <c r="H7" s="792"/>
      <c r="I7" s="788"/>
      <c r="J7" s="790"/>
      <c r="K7" s="790"/>
      <c r="L7" s="792"/>
      <c r="M7" s="788"/>
      <c r="N7" s="790"/>
      <c r="O7" s="790"/>
      <c r="P7" s="792"/>
      <c r="Q7" s="6" t="s">
        <v>544</v>
      </c>
      <c r="R7" s="4" t="s">
        <v>546</v>
      </c>
    </row>
    <row r="8" spans="2:18" ht="12" thickBot="1">
      <c r="B8" s="17"/>
      <c r="C8" s="18"/>
      <c r="D8" s="19" t="s">
        <v>6</v>
      </c>
      <c r="E8" s="217"/>
      <c r="F8" s="217"/>
      <c r="G8" s="217"/>
      <c r="H8" s="217"/>
      <c r="I8" s="217"/>
      <c r="J8" s="217"/>
      <c r="K8" s="217"/>
      <c r="L8" s="217"/>
      <c r="M8" s="217"/>
      <c r="N8" s="217"/>
      <c r="O8" s="217"/>
      <c r="P8" s="217"/>
    </row>
    <row r="9" spans="2:18" ht="12" thickBot="1">
      <c r="B9" s="20" t="s">
        <v>7</v>
      </c>
      <c r="C9" s="861" t="s">
        <v>8</v>
      </c>
      <c r="D9" s="862"/>
      <c r="E9" s="218">
        <f>SUM(E25+E40+E55+E72+E87+E102+E117+E132+E148+E163+E178+E193+E208+E223+E253+E269+E284+E300+E315+E330+E345+E360+E375+E390+E405+E420+E436+E451+E466+E481+E496+E510+E539+E556+E571+E586+E601+E616+E632+E646+E661+E676+E691+E708+E723+E738+E753+E768+E783+E818)</f>
        <v>4794153</v>
      </c>
      <c r="F9" s="218">
        <f>SUM(F25+F40+F55+F72+F87+F102+F117+F132+F148+F163+F178+F193+F208+F223+F253+F269+F284+F300+F315+F330+F345+F360+F375+F390+F405+F420+F436+F451+F466+F481+F496+F510+F539+F556+F571+F586+F601+F616+F632+F646+F661+F676+F691+F708+F723+F738+F753+F768+F783+F818)</f>
        <v>984754</v>
      </c>
      <c r="G9" s="218">
        <f>SUM(G25+G40+G55+G72+G87+G102+G117+G132+G148+G163+G178+G193+G208+G223+G253+G269+G284+G300+G315+G330+G345+G360+G375+G390+G405+G420+G436+G451+G466+G481+G496+G510+G539+G556+G571+G586+G601+G616+G632+G646+G661+G676+G691+G708+G723+G738+G753+G768+G783+G818)</f>
        <v>550982</v>
      </c>
      <c r="H9" s="218">
        <f>SUM(E9:G9)</f>
        <v>6329889</v>
      </c>
      <c r="I9" s="218">
        <f>SUM(I25+I40+I55+I72+I87+I102+I117+I132+I148+I163+I178+I193+I208+I223+I253+I269+I284+I300+I315+I330+I345+I360+I375+I390+I405+I420+I436+I451+I466+I481+I496+I510+I539+I556+I571+I586+I601+I616+I632+I646+I661+I676+I691+I708+I723+I738+I753+I768+I783+I818)</f>
        <v>5386568</v>
      </c>
      <c r="J9" s="218">
        <f>SUM(J25+J40+J55+J72+J87+J102+J117+J132+J148+J163+J178+J193+J208+J223+J253+J269+J284+J300+J315+J330+J345+J360+J375+J390+J405+J420+J436+J451+J466+J481+J496+J510+J539+J556+J571+J586+J601+J616+J632+J646+J661+J676+J691+J708+J723+J738+J753+J768+J783+J818)</f>
        <v>982925</v>
      </c>
      <c r="K9" s="219">
        <f>SUM(K40+K55+K72+K87+K102+K117+K132+K148+K163+K178+K193+K208+K223+K253+K269+K284+K300+K315+K330+K345+K360+K375+K390+K405+K420+K436+K451+K466+K481+K496+K510+K539+K556+K571+K586+K601+K616+K632+K646+K661+K676+K691+K708+K723+K738+K753+K768+K783+K818)</f>
        <v>541334</v>
      </c>
      <c r="L9" s="219">
        <f>SUM(I9:K9)</f>
        <v>6910827</v>
      </c>
      <c r="M9" s="219">
        <f>SUM(M25+M40+M55+M72+M87+M102+M117+M132+M148+M163+M178+M193+M208+M223+M253+M269+M284+M300+M315+M330+M345+M360+M375+M390+M405+M420+M436+M451+M466+M481+M496+M510+M539+M556+M571+M586+M601+M616+M632+M646+M661+M676+M691+M708+M723+M738+M753+M768+M783+M818)</f>
        <v>5124386</v>
      </c>
      <c r="N9" s="218">
        <f>SUM(N40+N55+N72+N87+N102+N117+N132+N148+N163+N178+N193+N208+N223+N253+N269+N284+N300+N315+N330+N345+N360+N375+N390+N405+N420+N436+N451+N466+N481+N496+N510+N539+N524+N556+N571+N586+N601+N616+N632+N646+N661+N676+N691+N708+N723+N738+N753+N768+N783+N818)</f>
        <v>851528</v>
      </c>
      <c r="O9" s="219">
        <f>SUM(O40+O55+O72+O87+O102+O117+O132+O148+O163+O178+O193+O208+O223+O253+O269+O284+O300+O315+O330+O345+O360+O375+O390+O405+O420+O436+O451+O466+O481+O496+O510+O539+O556+O571+O586+O601+O616+O632+O646+O661+O676+O691+O708+O723+O738+O753+O768+O783+O818)</f>
        <v>507458</v>
      </c>
      <c r="P9" s="220">
        <f>SUM(M9:O9)</f>
        <v>6483372</v>
      </c>
      <c r="Q9" s="6">
        <f>AVERAGE(P9/L9%)</f>
        <v>93.814705533795006</v>
      </c>
      <c r="R9" s="4">
        <f>AVERAGE(P9/11569751%)</f>
        <v>56.03726476049485</v>
      </c>
    </row>
    <row r="10" spans="2:18" ht="12" thickBot="1">
      <c r="B10" s="21">
        <v>1000</v>
      </c>
      <c r="C10" s="863" t="s">
        <v>9</v>
      </c>
      <c r="D10" s="863"/>
      <c r="E10" s="218">
        <f>SUM(E41+E56+E73+E88+E103+E118+E133+E149+E164+E179+E194+E209+E224+E254+E270+E285+E301+E316+E331+E346+E361+E376+E391+E406+E421+E437+E452+E467+E482+E497+E511+E540+E557+E572+E587+E602+E617+E633+E647+E662+E677+E692+E709+E724+E739+E754+E769+E784+E819)</f>
        <v>1475831</v>
      </c>
      <c r="F10" s="218">
        <f>SUM(F41+F56+F73+F88+F103+F118+F133+F149+F164+F179+F194+F209+F224+F254+F270+F285+F301+F316+F331+F346+F361+F376+F391+F406+F421+F437+F452+F467+F482+F497+F511+F525+F540+F557+F572+F587+F602+F617+F633+F647+F662+F677+F692+F709+F724+F739+F754+F769+F784+F819)</f>
        <v>2705647</v>
      </c>
      <c r="G10" s="219">
        <f>SUM(G41+G56+G73+G88+G103+G118+G133+G149+G164+G179+G194+G209+G224+G254+G270+G285+G301+G316+G331+G346+G361+G376+G391+G406+G421+G437+G452+G467+G482+G497+G511+G540+G557+G572+G587+G602+G617+G633+G647+G662+G677+G692+G709+G724+G739+G754+G769+G784+G819)</f>
        <v>95379</v>
      </c>
      <c r="H10" s="221">
        <f t="shared" ref="H10:H19" si="0">SUM(E10:G10)</f>
        <v>4276857</v>
      </c>
      <c r="I10" s="218">
        <f>SUM(I26+I41+I56+I73+I88+I103+I118+I133+I149+I164+I179+I194+I209+I224+I254+I270+I285+I301+I316+I331+I346+I361+I376+I391+I406+I421+I437+I452+I467+I482+I497+I511+I540+I557+I572+I587+I602+I617+I633+I647+I662+I677+I692+I709+I724+I739+I754+I769+I784+I819)</f>
        <v>1544680</v>
      </c>
      <c r="J10" s="218">
        <f t="shared" ref="J10:P10" si="1">SUM(J26+J41+J56+J73+J88+J103+J118+J133+J149+J164+J179+J194+J209+J224+J254+J270+J285+J301+J316+J331+J346+J361+J376+J391+J406+J421+J437+J452+J467+J482+J497+J511+J540+J557+J572+J587+J602+J617+J633+J647+J662+J677+J692+J709+J724+J739+J754+J769+J784+J819)</f>
        <v>2323011</v>
      </c>
      <c r="K10" s="218">
        <f t="shared" si="1"/>
        <v>369472</v>
      </c>
      <c r="L10" s="218">
        <f t="shared" si="1"/>
        <v>4237163</v>
      </c>
      <c r="M10" s="218">
        <f t="shared" si="1"/>
        <v>969777</v>
      </c>
      <c r="N10" s="218">
        <f t="shared" si="1"/>
        <v>1539888</v>
      </c>
      <c r="O10" s="218">
        <f t="shared" si="1"/>
        <v>310227</v>
      </c>
      <c r="P10" s="218">
        <f t="shared" si="1"/>
        <v>2819892</v>
      </c>
      <c r="Q10" s="6">
        <f t="shared" ref="Q10:Q21" si="2">AVERAGE(P10/L10%)</f>
        <v>66.551416596434933</v>
      </c>
      <c r="R10" s="4">
        <f t="shared" ref="R10:R21" si="3">AVERAGE(P10/11569751%)</f>
        <v>24.372970515960112</v>
      </c>
    </row>
    <row r="11" spans="2:18" ht="12" thickBot="1">
      <c r="B11" s="22" t="s">
        <v>10</v>
      </c>
      <c r="C11" s="863" t="s">
        <v>11</v>
      </c>
      <c r="D11" s="864"/>
      <c r="E11" s="218">
        <f>SUM(E42+E57+E74+E89+E104+E119+E134+E150+E165+E180+E195+E210+E225+E255+E271+E286+E302+E317+E332+E347+E362+E377+E392+E407+E422+E438+E453+E468+E483+E498+E512+E541+E558+E573+E588+E603+E618+E634+E648+E663+E678+E693+E710+E725+E740+E755+E770+E785+E820)</f>
        <v>16950</v>
      </c>
      <c r="F11" s="218">
        <f>SUM(F42+F57+F74+F89+F104+F119+F134+F150+F165+F180+F195+F210+F225+F255+F271+F286+F302+F317+F332+F347+F362+F377+F392+F407+F422+F438+F453+F468+F483+F498+F512+F526+F541+F558+F573+F588+F603+F618+F634+F648+F663+F678+F693+F710+F725+F740+F755+F770+F785+F820)</f>
        <v>47220</v>
      </c>
      <c r="G11" s="219">
        <f>SUM(G42+G57+G74+G89+G104+G119+G134+G150+G165+G180+G195+G210+G225+G255+G271+G286+G302+G317+G332+G347+G362+G377+G392+G407+G422+G438+G453+G468+G483+G498+G512+G541+G558+G573+G588+G603+G618+G634+G648+G663+G678+G693+G710+G725+G740+G755+G770+G785+G820)</f>
        <v>1900</v>
      </c>
      <c r="H11" s="220">
        <f t="shared" si="0"/>
        <v>66070</v>
      </c>
      <c r="I11" s="218">
        <f>SUM(I42+I57+I74+I89+I104+I119+I134+I150+I165+I180+I195+I210+I225+I255+I271+I286+I302+I317+I332+I347+I362+I377+I392+I407+I422+I438+I453+I468+I483+I498+I512+I541+I558+I573+I588+I603+I618+I634+I648+I663+I678+I693+I710+I725+I740+I755+I770+I785+I820)</f>
        <v>22905</v>
      </c>
      <c r="J11" s="218">
        <f>SUM(J42+J57+J74+J89+J104+J119+J134+J150+J165+J180+J195+J210+J225+J255+J271+J286+J302+J317+J332+J347+J362+J377+J392+J407+J422+J438+J453+J468+J483+J498+J512+J541+J526+J558+J573+J588+J603+J618+J634+J648+J663+J678+J693+J710+J725+J740+J755+J770+J785+J820)</f>
        <v>80544</v>
      </c>
      <c r="K11" s="219">
        <f>SUM(K42+K57+K74+K89+K104+K119+K134+K150+K165+K180+K195+K210+K225+K255+K271+K286+K302+K317+K332+K347+K362+K377+K392+K407+K422+K438+K453+K468+K483+K498+K512+K541+K558+K573+K588+K603+K618+K634+K648+K663+K678+K693+K710+K725+K740+K755+K770+K785+K820)</f>
        <v>1900</v>
      </c>
      <c r="L11" s="220">
        <f t="shared" ref="L11:L14" si="4">SUM(I11:K11)</f>
        <v>105349</v>
      </c>
      <c r="M11" s="218">
        <f>SUM(M42+M57+M74+M89+M104+M119+M134+M150+M165+M180+M195+M210+M225+M255+M271+M286+M302+M317+M332+M347+M362+M377+M392+M407+M422+M438+M453+M468+M483+M498+M512+M541+M558+M573+M588+M603+M618+M634+M648+M663+M678+M693+M710+M725+M740+M755+M770+M785+M820)</f>
        <v>18074</v>
      </c>
      <c r="N11" s="218">
        <f>SUM(N42+N57+N74+N89+N104+N119+N134+N150+N165+N180+N195+N210+N225+N255+N271+N286+N302+N317+N332+N347+N362+N377+N392+N407+N422+N438+N453+N468+N483+N498+N512+N541+N526+N558+N573+N588+N603+N618+N634+N648+N663+N678+N693+N710+N725+N740+N755+N770+N785+N820)</f>
        <v>77562</v>
      </c>
      <c r="O11" s="219">
        <f>SUM(O42+O57+O74+O89+O104+O119+O134+O150+O165+O180+O195+O210+O225+O255+O271+O286+O302+O317+O332+O347+O362+O377+O392+O407+O422+O438+O453+O468+O483+O498+O512+O541+O558+O573+O588+O603+O618+O634+O648+O663+O678+O693+O710+O725+O740+O755+O770+O785+O820)</f>
        <v>1544</v>
      </c>
      <c r="P11" s="220">
        <f t="shared" ref="P11:P14" si="5">SUM(M11:O11)</f>
        <v>97180</v>
      </c>
      <c r="Q11" s="6">
        <f t="shared" si="2"/>
        <v>92.245773571652322</v>
      </c>
      <c r="R11" s="4">
        <f t="shared" si="3"/>
        <v>0.83994893234953805</v>
      </c>
    </row>
    <row r="12" spans="2:18" ht="12" thickBot="1">
      <c r="B12" s="22" t="s">
        <v>397</v>
      </c>
      <c r="C12" s="548" t="s">
        <v>398</v>
      </c>
      <c r="D12" s="549"/>
      <c r="E12" s="97"/>
      <c r="F12" s="63"/>
      <c r="G12" s="63"/>
      <c r="H12" s="238"/>
      <c r="I12" s="63"/>
      <c r="J12" s="63">
        <v>137695</v>
      </c>
      <c r="K12" s="63"/>
      <c r="L12" s="238">
        <f t="shared" ref="L12" si="6">SUM(I12:K12)</f>
        <v>137695</v>
      </c>
      <c r="M12" s="63"/>
      <c r="N12" s="63">
        <v>137695</v>
      </c>
      <c r="O12" s="63"/>
      <c r="P12" s="238">
        <f t="shared" ref="P12" si="7">SUM(M12:O12)</f>
        <v>137695</v>
      </c>
      <c r="Q12" s="6">
        <f t="shared" si="2"/>
        <v>100</v>
      </c>
      <c r="R12" s="4">
        <f t="shared" si="3"/>
        <v>1.1901293294903235</v>
      </c>
    </row>
    <row r="13" spans="2:18" ht="12" thickBot="1">
      <c r="B13" s="23" t="s">
        <v>12</v>
      </c>
      <c r="C13" s="855" t="s">
        <v>13</v>
      </c>
      <c r="D13" s="855"/>
      <c r="E13" s="218">
        <f t="shared" ref="E13:E19" si="8">SUM(E43+E58+E75+E90+E105+E120+E135+E151+E166+E181+E196+E211+E226+E256+E272+E287+E303+E318+E333+E348+E363+E378+E393+E408+E423+E439+E454+E469+E484+E499+E513+E542+E559+E574+E589+E604+E619+E635+E649+E664+E679+E694+E711+E726+E741+E756+E771+E786+E821)</f>
        <v>27197</v>
      </c>
      <c r="F13" s="218">
        <f t="shared" ref="F13:F20" si="9">SUM(F43+F58+F75+F90+F105+F120+F135+F151+F166+F181+F196+F211+F226+F256+F272+F287+F303+F318+F333+F348+F363+F378+F393+F408+F423+F439+F454+F469+F484+F499+F513+F527+F542+F559+F574+F589+F604+F619+F635+F649+F664+F679+F694+F711+F726+F741+F756+F771+F786+F821)</f>
        <v>0</v>
      </c>
      <c r="G13" s="219">
        <f t="shared" ref="G13:G19" si="10">SUM(G43+G58+G75+G90+G105+G120+G135+G151+G166+G181+G196+G211+G226+G256+G272+G287+G303+G318+G333+G348+G363+G378+G393+G408+G423+G439+G454+G469+G484+G499+G513+G542+G559+G574+G589+G604+G619+G635+G649+G664+G679+G694+G711+G726+G741+G756+G771+G786+G821)</f>
        <v>0</v>
      </c>
      <c r="H13" s="221">
        <f t="shared" si="0"/>
        <v>27197</v>
      </c>
      <c r="I13" s="218">
        <f t="shared" ref="I13:I19" si="11">SUM(I43+I58+I75+I90+I105+I120+I135+I151+I166+I181+I196+I211+I226+I256+I272+I287+I303+I318+I333+I348+I363+I378+I393+I408+I423+I439+I454+I469+I484+I499+I513+I542+I559+I574+I589+I604+I619+I635+I649+I664+I679+I694+I711+I726+I741+I756+I771+I786+I821)</f>
        <v>29024</v>
      </c>
      <c r="J13" s="218">
        <f t="shared" ref="J13:J20" si="12">SUM(J43+J58+J75+J90+J105+J120+J135+J151+J166+J181+J196+J211+J226+J256+J272+J287+J303+J318+J333+J348+J363+J378+J393+J408+J423+J439+J454+J469+J484+J499+J513+J542+J527+J559+J574+J589+J604+J619+J635+J649+J664+J679+J694+J711+J726+J741+J756+J771+J786+J821)</f>
        <v>0</v>
      </c>
      <c r="K13" s="219">
        <f t="shared" ref="K13:K19" si="13">SUM(K43+K58+K75+K90+K105+K120+K135+K151+K166+K181+K196+K211+K226+K256+K272+K287+K303+K318+K333+K348+K363+K378+K393+K408+K423+K439+K454+K469+K484+K499+K513+K542+K559+K574+K589+K604+K619+K635+K649+K664+K679+K694+K711+K726+K741+K756+K771+K786+K821)</f>
        <v>0</v>
      </c>
      <c r="L13" s="221">
        <f t="shared" si="4"/>
        <v>29024</v>
      </c>
      <c r="M13" s="218">
        <f t="shared" ref="M13:M19" si="14">SUM(M43+M58+M75+M90+M105+M120+M135+M151+M166+M181+M196+M211+M226+M256+M272+M287+M303+M318+M333+M348+M363+M378+M393+M408+M423+M439+M454+M469+M484+M499+M513+M542+M559+M574+M589+M604+M619+M635+M649+M664+M679+M694+M711+M726+M741+M756+M771+M786+M821)</f>
        <v>27298</v>
      </c>
      <c r="N13" s="218">
        <f t="shared" ref="N13:N20" si="15">SUM(N43+N58+N75+N90+N105+N120+N135+N151+N166+N181+N196+N211+N226+N256+N272+N287+N303+N318+N333+N348+N363+N378+N393+N408+N423+N439+N454+N469+N484+N499+N513+N542+N527+N559+N574+N589+N604+N619+N635+N649+N664+N679+N694+N711+N726+N741+N756+N771+N786+N821)</f>
        <v>0</v>
      </c>
      <c r="O13" s="219">
        <f t="shared" ref="O13:O19" si="16">SUM(O43+O58+O75+O90+O105+O120+O135+O151+O166+O181+O196+O211+O226+O256+O272+O287+O303+O318+O333+O348+O363+O378+O393+O408+O423+O439+O454+O469+O484+O499+O513+O542+O559+O574+O589+O604+O619+O635+O649+O664+O679+O694+O711+O726+O741+O756+O771+O786+O821)</f>
        <v>0</v>
      </c>
      <c r="P13" s="221">
        <f t="shared" si="5"/>
        <v>27298</v>
      </c>
      <c r="Q13" s="6">
        <f t="shared" si="2"/>
        <v>94.053197353914001</v>
      </c>
      <c r="R13" s="4">
        <f t="shared" si="3"/>
        <v>0.23594284786249939</v>
      </c>
    </row>
    <row r="14" spans="2:18" ht="12" thickBot="1">
      <c r="B14" s="21">
        <v>4200</v>
      </c>
      <c r="C14" s="855" t="s">
        <v>14</v>
      </c>
      <c r="D14" s="855"/>
      <c r="E14" s="218">
        <f t="shared" si="8"/>
        <v>30</v>
      </c>
      <c r="F14" s="218">
        <f t="shared" si="9"/>
        <v>25000</v>
      </c>
      <c r="G14" s="219">
        <f t="shared" si="10"/>
        <v>0</v>
      </c>
      <c r="H14" s="220">
        <f t="shared" si="0"/>
        <v>25030</v>
      </c>
      <c r="I14" s="218">
        <f t="shared" si="11"/>
        <v>15893</v>
      </c>
      <c r="J14" s="218">
        <f t="shared" si="12"/>
        <v>28700</v>
      </c>
      <c r="K14" s="219">
        <f t="shared" si="13"/>
        <v>0</v>
      </c>
      <c r="L14" s="220">
        <f t="shared" si="4"/>
        <v>44593</v>
      </c>
      <c r="M14" s="218">
        <f t="shared" si="14"/>
        <v>12345</v>
      </c>
      <c r="N14" s="218">
        <f t="shared" si="15"/>
        <v>27498</v>
      </c>
      <c r="O14" s="219">
        <f t="shared" si="16"/>
        <v>0</v>
      </c>
      <c r="P14" s="220">
        <f t="shared" si="5"/>
        <v>39843</v>
      </c>
      <c r="Q14" s="6">
        <f t="shared" si="2"/>
        <v>89.34810396250532</v>
      </c>
      <c r="R14" s="4">
        <f t="shared" si="3"/>
        <v>0.34437214768061991</v>
      </c>
    </row>
    <row r="15" spans="2:18" ht="16.5" customHeight="1" thickBot="1">
      <c r="B15" s="24"/>
      <c r="C15" s="25">
        <v>4214</v>
      </c>
      <c r="D15" s="1" t="s">
        <v>91</v>
      </c>
      <c r="E15" s="218">
        <f t="shared" si="8"/>
        <v>0</v>
      </c>
      <c r="F15" s="218">
        <f t="shared" si="9"/>
        <v>25000</v>
      </c>
      <c r="G15" s="219">
        <f t="shared" si="10"/>
        <v>0</v>
      </c>
      <c r="H15" s="221"/>
      <c r="I15" s="218">
        <f t="shared" si="11"/>
        <v>0</v>
      </c>
      <c r="J15" s="218">
        <f t="shared" si="12"/>
        <v>28700</v>
      </c>
      <c r="K15" s="219">
        <f t="shared" si="13"/>
        <v>0</v>
      </c>
      <c r="L15" s="221"/>
      <c r="M15" s="218">
        <f t="shared" si="14"/>
        <v>0</v>
      </c>
      <c r="N15" s="218">
        <f t="shared" si="15"/>
        <v>27498</v>
      </c>
      <c r="O15" s="219">
        <f t="shared" si="16"/>
        <v>0</v>
      </c>
      <c r="P15" s="221"/>
      <c r="Q15" s="6" t="e">
        <f t="shared" si="2"/>
        <v>#DIV/0!</v>
      </c>
      <c r="R15" s="4">
        <f t="shared" si="3"/>
        <v>0</v>
      </c>
    </row>
    <row r="16" spans="2:18" ht="12" thickBot="1">
      <c r="B16" s="21">
        <v>4300</v>
      </c>
      <c r="C16" s="855" t="s">
        <v>15</v>
      </c>
      <c r="D16" s="855"/>
      <c r="E16" s="218">
        <f t="shared" si="8"/>
        <v>0</v>
      </c>
      <c r="F16" s="218">
        <f t="shared" si="9"/>
        <v>0</v>
      </c>
      <c r="G16" s="219">
        <f t="shared" si="10"/>
        <v>0</v>
      </c>
      <c r="H16" s="220">
        <f t="shared" si="0"/>
        <v>0</v>
      </c>
      <c r="I16" s="218">
        <f t="shared" si="11"/>
        <v>0</v>
      </c>
      <c r="J16" s="218">
        <f t="shared" si="12"/>
        <v>0</v>
      </c>
      <c r="K16" s="219">
        <f t="shared" si="13"/>
        <v>0</v>
      </c>
      <c r="L16" s="220">
        <f t="shared" ref="L16:L19" si="17">SUM(I16:K16)</f>
        <v>0</v>
      </c>
      <c r="M16" s="218">
        <f t="shared" si="14"/>
        <v>0</v>
      </c>
      <c r="N16" s="218">
        <f t="shared" si="15"/>
        <v>0</v>
      </c>
      <c r="O16" s="219">
        <f t="shared" si="16"/>
        <v>0</v>
      </c>
      <c r="P16" s="220">
        <f t="shared" ref="P16:P19" si="18">SUM(M16:O16)</f>
        <v>0</v>
      </c>
      <c r="Q16" s="6" t="e">
        <f t="shared" si="2"/>
        <v>#DIV/0!</v>
      </c>
      <c r="R16" s="4">
        <f t="shared" si="3"/>
        <v>0</v>
      </c>
    </row>
    <row r="17" spans="2:18" ht="12" thickBot="1">
      <c r="B17" s="21">
        <v>4500</v>
      </c>
      <c r="C17" s="855" t="s">
        <v>16</v>
      </c>
      <c r="D17" s="855"/>
      <c r="E17" s="218">
        <f t="shared" si="8"/>
        <v>164479</v>
      </c>
      <c r="F17" s="218">
        <f t="shared" si="9"/>
        <v>14000</v>
      </c>
      <c r="G17" s="219">
        <f t="shared" si="10"/>
        <v>0</v>
      </c>
      <c r="H17" s="221">
        <f t="shared" si="0"/>
        <v>178479</v>
      </c>
      <c r="I17" s="218">
        <f t="shared" si="11"/>
        <v>164479</v>
      </c>
      <c r="J17" s="218">
        <f t="shared" si="12"/>
        <v>25500</v>
      </c>
      <c r="K17" s="219">
        <f t="shared" si="13"/>
        <v>0</v>
      </c>
      <c r="L17" s="221">
        <f t="shared" si="17"/>
        <v>189979</v>
      </c>
      <c r="M17" s="218">
        <f t="shared" si="14"/>
        <v>164477</v>
      </c>
      <c r="N17" s="218">
        <f t="shared" si="15"/>
        <v>17600</v>
      </c>
      <c r="O17" s="219">
        <f t="shared" si="16"/>
        <v>0</v>
      </c>
      <c r="P17" s="221">
        <f t="shared" si="18"/>
        <v>182077</v>
      </c>
      <c r="Q17" s="6">
        <f t="shared" si="2"/>
        <v>95.840592907637159</v>
      </c>
      <c r="R17" s="4">
        <f t="shared" si="3"/>
        <v>1.5737330907121512</v>
      </c>
    </row>
    <row r="18" spans="2:18" ht="12" thickBot="1">
      <c r="B18" s="21">
        <v>4600</v>
      </c>
      <c r="C18" s="856" t="s">
        <v>17</v>
      </c>
      <c r="D18" s="856"/>
      <c r="E18" s="218">
        <f t="shared" si="8"/>
        <v>0</v>
      </c>
      <c r="F18" s="218">
        <f t="shared" si="9"/>
        <v>16500</v>
      </c>
      <c r="G18" s="219">
        <f t="shared" si="10"/>
        <v>0</v>
      </c>
      <c r="H18" s="220">
        <f t="shared" si="0"/>
        <v>16500</v>
      </c>
      <c r="I18" s="218">
        <f t="shared" si="11"/>
        <v>0</v>
      </c>
      <c r="J18" s="218">
        <f t="shared" si="12"/>
        <v>16500</v>
      </c>
      <c r="K18" s="219">
        <f t="shared" si="13"/>
        <v>0</v>
      </c>
      <c r="L18" s="220">
        <f t="shared" si="17"/>
        <v>16500</v>
      </c>
      <c r="M18" s="218">
        <f t="shared" si="14"/>
        <v>0</v>
      </c>
      <c r="N18" s="218">
        <f t="shared" si="15"/>
        <v>6685</v>
      </c>
      <c r="O18" s="219">
        <f t="shared" si="16"/>
        <v>0</v>
      </c>
      <c r="P18" s="220">
        <f t="shared" si="18"/>
        <v>6685</v>
      </c>
      <c r="Q18" s="6">
        <f t="shared" si="2"/>
        <v>40.515151515151516</v>
      </c>
      <c r="R18" s="4">
        <f t="shared" si="3"/>
        <v>5.7779981608938692E-2</v>
      </c>
    </row>
    <row r="19" spans="2:18" ht="12" thickBot="1">
      <c r="B19" s="3" t="s">
        <v>93</v>
      </c>
      <c r="C19" s="857" t="s">
        <v>19</v>
      </c>
      <c r="D19" s="857"/>
      <c r="E19" s="218">
        <f t="shared" si="8"/>
        <v>64414</v>
      </c>
      <c r="F19" s="218">
        <f t="shared" si="9"/>
        <v>1243757</v>
      </c>
      <c r="G19" s="293">
        <f t="shared" si="10"/>
        <v>31672</v>
      </c>
      <c r="H19" s="220">
        <f t="shared" si="0"/>
        <v>1339843</v>
      </c>
      <c r="I19" s="218">
        <f t="shared" si="11"/>
        <v>67400</v>
      </c>
      <c r="J19" s="218">
        <f t="shared" si="12"/>
        <v>3443225</v>
      </c>
      <c r="K19" s="293">
        <f t="shared" si="13"/>
        <v>48443</v>
      </c>
      <c r="L19" s="220">
        <f t="shared" si="17"/>
        <v>3559068</v>
      </c>
      <c r="M19" s="294">
        <f t="shared" si="14"/>
        <v>58044</v>
      </c>
      <c r="N19" s="218">
        <f t="shared" si="15"/>
        <v>1669302</v>
      </c>
      <c r="O19" s="293">
        <f t="shared" si="16"/>
        <v>48363</v>
      </c>
      <c r="P19" s="220">
        <f t="shared" si="18"/>
        <v>1775709</v>
      </c>
      <c r="Q19" s="6">
        <f t="shared" si="2"/>
        <v>49.892528043858675</v>
      </c>
      <c r="R19" s="4">
        <f t="shared" si="3"/>
        <v>15.347858393840975</v>
      </c>
    </row>
    <row r="20" spans="2:18" ht="12" thickBot="1">
      <c r="B20" s="26">
        <v>98</v>
      </c>
      <c r="C20" s="858" t="s">
        <v>20</v>
      </c>
      <c r="D20" s="858"/>
      <c r="E20" s="222">
        <v>100000</v>
      </c>
      <c r="F20" s="219">
        <f t="shared" si="9"/>
        <v>200000</v>
      </c>
      <c r="G20" s="220">
        <f t="shared" ref="G20" si="19">SUM(G828)</f>
        <v>0</v>
      </c>
      <c r="H20" s="223">
        <f>SUM(E20:G20)</f>
        <v>300000</v>
      </c>
      <c r="I20" s="222">
        <v>100000</v>
      </c>
      <c r="J20" s="219">
        <f t="shared" si="12"/>
        <v>9945</v>
      </c>
      <c r="K20" s="220">
        <f t="shared" ref="K20" si="20">SUM(K828)</f>
        <v>0</v>
      </c>
      <c r="L20" s="223">
        <f>SUM(I20:K20)</f>
        <v>109945</v>
      </c>
      <c r="M20" s="220"/>
      <c r="N20" s="219">
        <f t="shared" si="15"/>
        <v>0</v>
      </c>
      <c r="O20" s="220">
        <f t="shared" ref="O20" si="21">SUM(O828)</f>
        <v>0</v>
      </c>
      <c r="P20" s="223">
        <f>SUM(M20:O20)</f>
        <v>0</v>
      </c>
      <c r="Q20" s="6">
        <f t="shared" si="2"/>
        <v>0</v>
      </c>
      <c r="R20" s="4">
        <f t="shared" si="3"/>
        <v>0</v>
      </c>
    </row>
    <row r="21" spans="2:18" ht="12" thickBot="1">
      <c r="B21" s="27"/>
      <c r="C21" s="28"/>
      <c r="D21" s="29" t="s">
        <v>21</v>
      </c>
      <c r="E21" s="223">
        <f>SUM(E9+E10+E11+E13+E14+E16+E17+E18+E19+E20)</f>
        <v>6643054</v>
      </c>
      <c r="F21" s="223">
        <f t="shared" ref="F21:H21" si="22">SUM(F9+F10+F11+F13+F14+F16+F17+F18+F19+F20)</f>
        <v>5236878</v>
      </c>
      <c r="G21" s="224">
        <f t="shared" si="22"/>
        <v>679933</v>
      </c>
      <c r="H21" s="223">
        <f t="shared" si="22"/>
        <v>12559865</v>
      </c>
      <c r="I21" s="223">
        <f>SUM(I9+I10+I11+I12+I13+I14+I16+I17+I18+I19+I20)</f>
        <v>7330949</v>
      </c>
      <c r="J21" s="223">
        <f t="shared" ref="J21:P21" si="23">SUM(J9+J10+J11+J12+J13+J14+J16+J17+J18+J19+J20)</f>
        <v>7048045</v>
      </c>
      <c r="K21" s="223">
        <f t="shared" si="23"/>
        <v>961149</v>
      </c>
      <c r="L21" s="223">
        <f t="shared" si="23"/>
        <v>15340143</v>
      </c>
      <c r="M21" s="223">
        <f t="shared" si="23"/>
        <v>6374401</v>
      </c>
      <c r="N21" s="223">
        <f t="shared" si="23"/>
        <v>4327758</v>
      </c>
      <c r="O21" s="223">
        <f t="shared" si="23"/>
        <v>867592</v>
      </c>
      <c r="P21" s="223">
        <f t="shared" si="23"/>
        <v>11569751</v>
      </c>
      <c r="Q21" s="6">
        <f t="shared" si="2"/>
        <v>75.421402525387151</v>
      </c>
      <c r="R21" s="4">
        <f t="shared" si="3"/>
        <v>100</v>
      </c>
    </row>
    <row r="22" spans="2:18" ht="12" thickBot="1">
      <c r="B22" s="30"/>
      <c r="C22" s="31"/>
      <c r="D22" s="32"/>
      <c r="E22" s="225"/>
      <c r="F22" s="226"/>
      <c r="G22" s="227"/>
      <c r="H22" s="559"/>
      <c r="I22" s="265"/>
      <c r="J22" s="266"/>
      <c r="K22" s="266"/>
      <c r="L22" s="266"/>
      <c r="M22" s="265"/>
      <c r="N22" s="266"/>
      <c r="O22" s="266"/>
      <c r="P22" s="266"/>
    </row>
    <row r="23" spans="2:18" ht="23.25" thickBot="1">
      <c r="B23" s="33"/>
      <c r="C23" s="34" t="s">
        <v>22</v>
      </c>
      <c r="D23" s="34" t="s">
        <v>23</v>
      </c>
      <c r="E23" s="859" t="s">
        <v>2</v>
      </c>
      <c r="F23" s="789" t="s">
        <v>3</v>
      </c>
      <c r="G23" s="789" t="s">
        <v>4</v>
      </c>
      <c r="H23" s="791" t="s">
        <v>5</v>
      </c>
      <c r="I23" s="787" t="s">
        <v>2</v>
      </c>
      <c r="J23" s="789" t="s">
        <v>3</v>
      </c>
      <c r="K23" s="789" t="s">
        <v>4</v>
      </c>
      <c r="L23" s="791" t="s">
        <v>5</v>
      </c>
      <c r="M23" s="787" t="s">
        <v>2</v>
      </c>
      <c r="N23" s="789" t="s">
        <v>3</v>
      </c>
      <c r="O23" s="789" t="s">
        <v>4</v>
      </c>
      <c r="P23" s="791" t="s">
        <v>5</v>
      </c>
    </row>
    <row r="24" spans="2:18" ht="12" thickBot="1">
      <c r="B24" s="35" t="s">
        <v>24</v>
      </c>
      <c r="C24" s="36">
        <v>117</v>
      </c>
      <c r="D24" s="102" t="s">
        <v>25</v>
      </c>
      <c r="E24" s="860"/>
      <c r="F24" s="790"/>
      <c r="G24" s="790"/>
      <c r="H24" s="792"/>
      <c r="I24" s="788"/>
      <c r="J24" s="790"/>
      <c r="K24" s="790"/>
      <c r="L24" s="792"/>
      <c r="M24" s="788"/>
      <c r="N24" s="790"/>
      <c r="O24" s="790"/>
      <c r="P24" s="792"/>
    </row>
    <row r="25" spans="2:18">
      <c r="B25" s="37" t="s">
        <v>7</v>
      </c>
      <c r="C25" s="851" t="s">
        <v>26</v>
      </c>
      <c r="D25" s="852"/>
      <c r="E25" s="228">
        <v>0</v>
      </c>
      <c r="F25" s="83"/>
      <c r="G25" s="83">
        <v>0</v>
      </c>
      <c r="H25" s="229">
        <f>SUM(E25:G25)</f>
        <v>0</v>
      </c>
      <c r="I25" s="274">
        <v>55195</v>
      </c>
      <c r="J25" s="83"/>
      <c r="K25" s="83"/>
      <c r="L25" s="229">
        <f>SUM(I25:K25)</f>
        <v>55195</v>
      </c>
      <c r="M25" s="274">
        <v>54071</v>
      </c>
      <c r="N25" s="83"/>
      <c r="O25" s="83"/>
      <c r="P25" s="229">
        <f>SUM(M25:O25)</f>
        <v>54071</v>
      </c>
    </row>
    <row r="26" spans="2:18">
      <c r="B26" s="38">
        <v>1000</v>
      </c>
      <c r="C26" s="853" t="s">
        <v>9</v>
      </c>
      <c r="D26" s="854"/>
      <c r="E26" s="230"/>
      <c r="F26" s="63">
        <v>0</v>
      </c>
      <c r="G26" s="63"/>
      <c r="H26" s="229">
        <f>SUM(E26:G26)</f>
        <v>0</v>
      </c>
      <c r="I26" s="275">
        <v>5037</v>
      </c>
      <c r="J26" s="63"/>
      <c r="K26" s="63"/>
      <c r="L26" s="229">
        <f>SUM(I26:K26)</f>
        <v>5037</v>
      </c>
      <c r="M26" s="275">
        <v>5037</v>
      </c>
      <c r="N26" s="63"/>
      <c r="O26" s="63"/>
      <c r="P26" s="229">
        <f>SUM(M26:O26)</f>
        <v>5037</v>
      </c>
    </row>
    <row r="27" spans="2:18">
      <c r="B27" s="39" t="s">
        <v>10</v>
      </c>
      <c r="C27" s="853" t="s">
        <v>11</v>
      </c>
      <c r="D27" s="854"/>
      <c r="E27" s="230"/>
      <c r="F27" s="63">
        <v>0</v>
      </c>
      <c r="G27" s="63"/>
      <c r="H27" s="229">
        <f t="shared" ref="H27:H35" si="24">SUM(E27:G27)</f>
        <v>0</v>
      </c>
      <c r="I27" s="275"/>
      <c r="J27" s="63"/>
      <c r="K27" s="63"/>
      <c r="L27" s="229">
        <f t="shared" ref="L27:L29" si="25">SUM(I27:K27)</f>
        <v>0</v>
      </c>
      <c r="M27" s="275"/>
      <c r="N27" s="63"/>
      <c r="O27" s="63"/>
      <c r="P27" s="229">
        <f t="shared" ref="P27:P29" si="26">SUM(M27:O27)</f>
        <v>0</v>
      </c>
    </row>
    <row r="28" spans="2:18">
      <c r="B28" s="40" t="s">
        <v>12</v>
      </c>
      <c r="C28" s="842" t="s">
        <v>13</v>
      </c>
      <c r="D28" s="843"/>
      <c r="E28" s="230"/>
      <c r="F28" s="63"/>
      <c r="G28" s="63"/>
      <c r="H28" s="229">
        <f t="shared" si="24"/>
        <v>0</v>
      </c>
      <c r="I28" s="275"/>
      <c r="J28" s="63"/>
      <c r="K28" s="63"/>
      <c r="L28" s="229">
        <f t="shared" si="25"/>
        <v>0</v>
      </c>
      <c r="M28" s="275"/>
      <c r="N28" s="63"/>
      <c r="O28" s="63"/>
      <c r="P28" s="229">
        <f t="shared" si="26"/>
        <v>0</v>
      </c>
    </row>
    <row r="29" spans="2:18">
      <c r="B29" s="38">
        <v>4200</v>
      </c>
      <c r="C29" s="842" t="s">
        <v>14</v>
      </c>
      <c r="D29" s="843"/>
      <c r="E29" s="230"/>
      <c r="F29" s="63">
        <v>0</v>
      </c>
      <c r="G29" s="63"/>
      <c r="H29" s="229">
        <f t="shared" si="24"/>
        <v>0</v>
      </c>
      <c r="I29" s="275"/>
      <c r="J29" s="63"/>
      <c r="K29" s="63"/>
      <c r="L29" s="229">
        <f t="shared" si="25"/>
        <v>0</v>
      </c>
      <c r="M29" s="275"/>
      <c r="N29" s="63"/>
      <c r="O29" s="63"/>
      <c r="P29" s="229">
        <f t="shared" si="26"/>
        <v>0</v>
      </c>
    </row>
    <row r="30" spans="2:18" ht="15" customHeight="1">
      <c r="B30" s="41"/>
      <c r="C30" s="42">
        <v>4214</v>
      </c>
      <c r="D30" s="103" t="s">
        <v>91</v>
      </c>
      <c r="E30" s="97"/>
      <c r="F30" s="63">
        <v>0</v>
      </c>
      <c r="G30" s="63"/>
      <c r="H30" s="229">
        <f t="shared" si="24"/>
        <v>0</v>
      </c>
      <c r="I30" s="276"/>
      <c r="J30" s="63"/>
      <c r="K30" s="63"/>
      <c r="L30" s="229"/>
      <c r="M30" s="276"/>
      <c r="N30" s="63"/>
      <c r="O30" s="63"/>
      <c r="P30" s="229"/>
    </row>
    <row r="31" spans="2:18">
      <c r="B31" s="38">
        <v>4300</v>
      </c>
      <c r="C31" s="844" t="s">
        <v>15</v>
      </c>
      <c r="D31" s="845"/>
      <c r="E31" s="230"/>
      <c r="F31" s="63"/>
      <c r="G31" s="63"/>
      <c r="H31" s="229">
        <f t="shared" si="24"/>
        <v>0</v>
      </c>
      <c r="I31" s="275"/>
      <c r="J31" s="63"/>
      <c r="K31" s="63"/>
      <c r="L31" s="229">
        <f t="shared" ref="L31:L35" si="27">SUM(I31:K31)</f>
        <v>0</v>
      </c>
      <c r="M31" s="275"/>
      <c r="N31" s="63"/>
      <c r="O31" s="63"/>
      <c r="P31" s="229">
        <f t="shared" ref="P31:P35" si="28">SUM(M31:O31)</f>
        <v>0</v>
      </c>
    </row>
    <row r="32" spans="2:18">
      <c r="B32" s="38">
        <v>4500</v>
      </c>
      <c r="C32" s="842" t="s">
        <v>16</v>
      </c>
      <c r="D32" s="843"/>
      <c r="E32" s="230"/>
      <c r="F32" s="63"/>
      <c r="G32" s="63"/>
      <c r="H32" s="229">
        <f t="shared" si="24"/>
        <v>0</v>
      </c>
      <c r="I32" s="275"/>
      <c r="J32" s="63"/>
      <c r="K32" s="63"/>
      <c r="L32" s="229">
        <f t="shared" si="27"/>
        <v>0</v>
      </c>
      <c r="M32" s="275"/>
      <c r="N32" s="63"/>
      <c r="O32" s="63"/>
      <c r="P32" s="229">
        <f t="shared" si="28"/>
        <v>0</v>
      </c>
    </row>
    <row r="33" spans="2:17">
      <c r="B33" s="38">
        <v>4600</v>
      </c>
      <c r="C33" s="846" t="s">
        <v>17</v>
      </c>
      <c r="D33" s="847"/>
      <c r="E33" s="230"/>
      <c r="F33" s="63">
        <v>0</v>
      </c>
      <c r="G33" s="63"/>
      <c r="H33" s="229">
        <f t="shared" si="24"/>
        <v>0</v>
      </c>
      <c r="I33" s="275"/>
      <c r="J33" s="63"/>
      <c r="K33" s="63"/>
      <c r="L33" s="229">
        <f t="shared" si="27"/>
        <v>0</v>
      </c>
      <c r="M33" s="275"/>
      <c r="N33" s="63"/>
      <c r="O33" s="63"/>
      <c r="P33" s="229">
        <f t="shared" si="28"/>
        <v>0</v>
      </c>
    </row>
    <row r="34" spans="2:17">
      <c r="B34" s="43" t="s">
        <v>18</v>
      </c>
      <c r="C34" s="848" t="s">
        <v>19</v>
      </c>
      <c r="D34" s="849"/>
      <c r="E34" s="230"/>
      <c r="F34" s="63">
        <v>0</v>
      </c>
      <c r="G34" s="63"/>
      <c r="H34" s="229">
        <f t="shared" si="24"/>
        <v>0</v>
      </c>
      <c r="I34" s="275"/>
      <c r="J34" s="63"/>
      <c r="K34" s="63"/>
      <c r="L34" s="229">
        <f t="shared" si="27"/>
        <v>0</v>
      </c>
      <c r="M34" s="275"/>
      <c r="N34" s="63"/>
      <c r="O34" s="63"/>
      <c r="P34" s="229">
        <f t="shared" si="28"/>
        <v>0</v>
      </c>
    </row>
    <row r="35" spans="2:17" ht="12" thickBot="1">
      <c r="B35" s="44">
        <v>98</v>
      </c>
      <c r="C35" s="850" t="s">
        <v>20</v>
      </c>
      <c r="D35" s="843"/>
      <c r="E35" s="231"/>
      <c r="F35" s="232"/>
      <c r="G35" s="232"/>
      <c r="H35" s="229">
        <f t="shared" si="24"/>
        <v>0</v>
      </c>
      <c r="I35" s="277"/>
      <c r="J35" s="232"/>
      <c r="K35" s="232"/>
      <c r="L35" s="229">
        <f t="shared" si="27"/>
        <v>0</v>
      </c>
      <c r="M35" s="277"/>
      <c r="N35" s="232"/>
      <c r="O35" s="232"/>
      <c r="P35" s="229">
        <f t="shared" si="28"/>
        <v>0</v>
      </c>
    </row>
    <row r="36" spans="2:17" ht="12" thickBot="1">
      <c r="B36" s="45"/>
      <c r="C36" s="46"/>
      <c r="D36" s="56" t="s">
        <v>27</v>
      </c>
      <c r="E36" s="233">
        <f>SUM(E25+E26+E27+E28+E29+E31+E32+E33+E34+E35)</f>
        <v>0</v>
      </c>
      <c r="F36" s="234">
        <f t="shared" ref="F36:G36" si="29">SUM(F25+F26+F27+F28+F29+F31+F32+F33+F34+F35)</f>
        <v>0</v>
      </c>
      <c r="G36" s="234">
        <f t="shared" si="29"/>
        <v>0</v>
      </c>
      <c r="H36" s="235">
        <f>SUM(H25:H35)</f>
        <v>0</v>
      </c>
      <c r="I36" s="234">
        <f>SUM(I25+I26+I27+I28+I29+I31+I32+I33+I34+I35)</f>
        <v>60232</v>
      </c>
      <c r="J36" s="234">
        <f t="shared" ref="J36:K36" si="30">SUM(J25+J26+J27+J28+J29+J31+J32+J33+J34+J35)</f>
        <v>0</v>
      </c>
      <c r="K36" s="234">
        <f t="shared" si="30"/>
        <v>0</v>
      </c>
      <c r="L36" s="235">
        <f>SUM(L25+L26+L29+L31+L32+L33+L34+L35)</f>
        <v>60232</v>
      </c>
      <c r="M36" s="234">
        <f>SUM(M25+M26+M27+M28+M29+M31+M32+M33+M34+M35)</f>
        <v>59108</v>
      </c>
      <c r="N36" s="234">
        <f t="shared" ref="N36:O36" si="31">SUM(N25+N26+N27+N28+N29+N31+N32+N33+N34+N35)</f>
        <v>0</v>
      </c>
      <c r="O36" s="234">
        <f t="shared" si="31"/>
        <v>0</v>
      </c>
      <c r="P36" s="235">
        <f>SUM(P25+P26+P29+P31+P32+P33+P34+P35)</f>
        <v>59108</v>
      </c>
    </row>
    <row r="37" spans="2:17" s="48" customFormat="1" ht="12" thickBot="1">
      <c r="B37" s="104"/>
      <c r="C37" s="47"/>
      <c r="D37" s="105"/>
      <c r="E37" s="236"/>
      <c r="F37" s="237"/>
      <c r="G37" s="237"/>
      <c r="H37" s="237"/>
      <c r="I37" s="236"/>
      <c r="J37" s="237"/>
      <c r="K37" s="237"/>
      <c r="L37" s="237"/>
      <c r="M37" s="236"/>
      <c r="N37" s="237"/>
      <c r="O37" s="237"/>
      <c r="P37" s="237"/>
      <c r="Q37" s="246"/>
    </row>
    <row r="38" spans="2:17" s="48" customFormat="1" ht="32.25" thickBot="1">
      <c r="B38" s="33"/>
      <c r="C38" s="34" t="s">
        <v>22</v>
      </c>
      <c r="D38" s="34" t="s">
        <v>23</v>
      </c>
      <c r="E38" s="205" t="s">
        <v>2</v>
      </c>
      <c r="F38" s="206" t="s">
        <v>3</v>
      </c>
      <c r="G38" s="206" t="s">
        <v>4</v>
      </c>
      <c r="H38" s="207" t="s">
        <v>5</v>
      </c>
      <c r="I38" s="550" t="s">
        <v>2</v>
      </c>
      <c r="J38" s="551" t="s">
        <v>3</v>
      </c>
      <c r="K38" s="551" t="s">
        <v>4</v>
      </c>
      <c r="L38" s="552" t="s">
        <v>5</v>
      </c>
      <c r="M38" s="550" t="s">
        <v>2</v>
      </c>
      <c r="N38" s="551" t="s">
        <v>3</v>
      </c>
      <c r="O38" s="551" t="s">
        <v>4</v>
      </c>
      <c r="P38" s="552" t="s">
        <v>5</v>
      </c>
      <c r="Q38" s="246"/>
    </row>
    <row r="39" spans="2:17" s="48" customFormat="1" ht="12" thickBot="1">
      <c r="B39" s="35" t="s">
        <v>24</v>
      </c>
      <c r="C39" s="36">
        <v>122</v>
      </c>
      <c r="D39" s="102" t="s">
        <v>28</v>
      </c>
      <c r="E39" s="96"/>
      <c r="F39" s="49"/>
      <c r="G39" s="49"/>
      <c r="H39" s="50"/>
      <c r="I39" s="278"/>
      <c r="J39" s="49"/>
      <c r="K39" s="49"/>
      <c r="L39" s="50"/>
      <c r="M39" s="278"/>
      <c r="N39" s="49"/>
      <c r="O39" s="49"/>
      <c r="P39" s="50"/>
      <c r="Q39" s="246"/>
    </row>
    <row r="40" spans="2:17" s="48" customFormat="1">
      <c r="B40" s="51" t="s">
        <v>7</v>
      </c>
      <c r="C40" s="811" t="s">
        <v>26</v>
      </c>
      <c r="D40" s="812"/>
      <c r="E40" s="98">
        <v>840934</v>
      </c>
      <c r="F40" s="66">
        <v>0</v>
      </c>
      <c r="G40" s="66">
        <v>251320</v>
      </c>
      <c r="H40" s="238">
        <f>SUM(E40:G40)</f>
        <v>1092254</v>
      </c>
      <c r="I40" s="66">
        <v>873634</v>
      </c>
      <c r="J40" s="66">
        <v>0</v>
      </c>
      <c r="K40" s="66">
        <v>237366</v>
      </c>
      <c r="L40" s="238">
        <f>SUM(I40:K40)</f>
        <v>1111000</v>
      </c>
      <c r="M40" s="66">
        <v>824166</v>
      </c>
      <c r="N40" s="66"/>
      <c r="O40" s="66">
        <v>236273</v>
      </c>
      <c r="P40" s="238">
        <f>SUM(M40:O40)</f>
        <v>1060439</v>
      </c>
      <c r="Q40" s="246"/>
    </row>
    <row r="41" spans="2:17" s="48" customFormat="1">
      <c r="B41" s="52">
        <v>1000</v>
      </c>
      <c r="C41" s="804" t="s">
        <v>9</v>
      </c>
      <c r="D41" s="805"/>
      <c r="E41" s="97"/>
      <c r="F41" s="63">
        <v>501733</v>
      </c>
      <c r="G41" s="63"/>
      <c r="H41" s="238">
        <f t="shared" ref="H41:H50" si="32">SUM(E41:G41)</f>
        <v>501733</v>
      </c>
      <c r="I41" s="63">
        <v>0</v>
      </c>
      <c r="J41" s="63">
        <v>399056</v>
      </c>
      <c r="K41" s="63"/>
      <c r="L41" s="238">
        <f t="shared" ref="L41:L44" si="33">SUM(I41:K41)</f>
        <v>399056</v>
      </c>
      <c r="M41" s="63"/>
      <c r="N41" s="63">
        <v>399036</v>
      </c>
      <c r="O41" s="63"/>
      <c r="P41" s="238">
        <f t="shared" ref="P41:P44" si="34">SUM(M41:O41)</f>
        <v>399036</v>
      </c>
      <c r="Q41" s="246"/>
    </row>
    <row r="42" spans="2:17" s="48" customFormat="1">
      <c r="B42" s="53" t="s">
        <v>10</v>
      </c>
      <c r="C42" s="804" t="s">
        <v>11</v>
      </c>
      <c r="D42" s="805"/>
      <c r="E42" s="97"/>
      <c r="F42" s="63">
        <v>30000</v>
      </c>
      <c r="G42" s="63"/>
      <c r="H42" s="238">
        <f t="shared" si="32"/>
        <v>30000</v>
      </c>
      <c r="I42" s="63"/>
      <c r="J42" s="63">
        <v>58614</v>
      </c>
      <c r="K42" s="63"/>
      <c r="L42" s="238">
        <f t="shared" si="33"/>
        <v>58614</v>
      </c>
      <c r="M42" s="63"/>
      <c r="N42" s="63">
        <v>57681</v>
      </c>
      <c r="O42" s="63"/>
      <c r="P42" s="238">
        <f t="shared" si="34"/>
        <v>57681</v>
      </c>
      <c r="Q42" s="246"/>
    </row>
    <row r="43" spans="2:17" s="48" customFormat="1">
      <c r="B43" s="54" t="s">
        <v>12</v>
      </c>
      <c r="C43" s="806" t="s">
        <v>13</v>
      </c>
      <c r="D43" s="801"/>
      <c r="E43" s="97"/>
      <c r="F43" s="63"/>
      <c r="G43" s="63"/>
      <c r="H43" s="238">
        <f t="shared" si="32"/>
        <v>0</v>
      </c>
      <c r="I43" s="63"/>
      <c r="J43" s="63">
        <v>0</v>
      </c>
      <c r="K43" s="63"/>
      <c r="L43" s="238">
        <f t="shared" si="33"/>
        <v>0</v>
      </c>
      <c r="M43" s="63"/>
      <c r="N43" s="63">
        <v>0</v>
      </c>
      <c r="O43" s="63"/>
      <c r="P43" s="238">
        <f t="shared" si="34"/>
        <v>0</v>
      </c>
      <c r="Q43" s="246"/>
    </row>
    <row r="44" spans="2:17" s="48" customFormat="1">
      <c r="B44" s="52">
        <v>4200</v>
      </c>
      <c r="C44" s="806" t="s">
        <v>14</v>
      </c>
      <c r="D44" s="801"/>
      <c r="E44" s="97"/>
      <c r="F44" s="63">
        <v>20000</v>
      </c>
      <c r="G44" s="63"/>
      <c r="H44" s="238">
        <f t="shared" si="32"/>
        <v>20000</v>
      </c>
      <c r="I44" s="63"/>
      <c r="J44" s="63">
        <v>23700</v>
      </c>
      <c r="K44" s="63"/>
      <c r="L44" s="238">
        <f t="shared" si="33"/>
        <v>23700</v>
      </c>
      <c r="M44" s="63"/>
      <c r="N44" s="63">
        <v>23706</v>
      </c>
      <c r="O44" s="63"/>
      <c r="P44" s="238">
        <f t="shared" si="34"/>
        <v>23706</v>
      </c>
      <c r="Q44" s="246"/>
    </row>
    <row r="45" spans="2:17" s="48" customFormat="1" ht="15" customHeight="1">
      <c r="B45" s="41"/>
      <c r="C45" s="42">
        <v>4214</v>
      </c>
      <c r="D45" s="103" t="s">
        <v>91</v>
      </c>
      <c r="E45" s="97"/>
      <c r="F45" s="63">
        <v>20000</v>
      </c>
      <c r="G45" s="63"/>
      <c r="H45" s="238"/>
      <c r="I45" s="63"/>
      <c r="J45" s="63">
        <v>23700</v>
      </c>
      <c r="K45" s="63"/>
      <c r="L45" s="238"/>
      <c r="M45" s="63"/>
      <c r="N45" s="63">
        <v>23706</v>
      </c>
      <c r="O45" s="63"/>
      <c r="P45" s="238"/>
      <c r="Q45" s="246"/>
    </row>
    <row r="46" spans="2:17" s="48" customFormat="1">
      <c r="B46" s="52">
        <v>4300</v>
      </c>
      <c r="C46" s="807" t="s">
        <v>15</v>
      </c>
      <c r="D46" s="808"/>
      <c r="E46" s="97"/>
      <c r="F46" s="63"/>
      <c r="G46" s="63"/>
      <c r="H46" s="238">
        <f t="shared" si="32"/>
        <v>0</v>
      </c>
      <c r="I46" s="63"/>
      <c r="J46" s="63"/>
      <c r="K46" s="63"/>
      <c r="L46" s="238">
        <f t="shared" ref="L46:L50" si="35">SUM(I46:K46)</f>
        <v>0</v>
      </c>
      <c r="M46" s="63"/>
      <c r="N46" s="63"/>
      <c r="O46" s="63"/>
      <c r="P46" s="238">
        <f t="shared" ref="P46:P50" si="36">SUM(M46:O46)</f>
        <v>0</v>
      </c>
      <c r="Q46" s="246"/>
    </row>
    <row r="47" spans="2:17" s="48" customFormat="1">
      <c r="B47" s="52">
        <v>4500</v>
      </c>
      <c r="C47" s="806" t="s">
        <v>16</v>
      </c>
      <c r="D47" s="801"/>
      <c r="E47" s="97"/>
      <c r="F47" s="63"/>
      <c r="G47" s="63"/>
      <c r="H47" s="238">
        <f t="shared" si="32"/>
        <v>0</v>
      </c>
      <c r="I47" s="63"/>
      <c r="J47" s="63"/>
      <c r="K47" s="63"/>
      <c r="L47" s="238">
        <f t="shared" si="35"/>
        <v>0</v>
      </c>
      <c r="M47" s="63"/>
      <c r="N47" s="63"/>
      <c r="O47" s="63"/>
      <c r="P47" s="238">
        <f t="shared" si="36"/>
        <v>0</v>
      </c>
      <c r="Q47" s="246"/>
    </row>
    <row r="48" spans="2:17" s="48" customFormat="1">
      <c r="B48" s="52">
        <v>4600</v>
      </c>
      <c r="C48" s="796" t="s">
        <v>17</v>
      </c>
      <c r="D48" s="797"/>
      <c r="E48" s="97"/>
      <c r="F48" s="63">
        <v>16000</v>
      </c>
      <c r="G48" s="63"/>
      <c r="H48" s="238">
        <f t="shared" si="32"/>
        <v>16000</v>
      </c>
      <c r="I48" s="63"/>
      <c r="J48" s="63">
        <v>16000</v>
      </c>
      <c r="K48" s="63"/>
      <c r="L48" s="238">
        <f t="shared" si="35"/>
        <v>16000</v>
      </c>
      <c r="M48" s="63"/>
      <c r="N48" s="63">
        <v>6265</v>
      </c>
      <c r="O48" s="63"/>
      <c r="P48" s="238">
        <f t="shared" si="36"/>
        <v>6265</v>
      </c>
      <c r="Q48" s="246"/>
    </row>
    <row r="49" spans="2:17" s="48" customFormat="1">
      <c r="B49" s="2" t="s">
        <v>18</v>
      </c>
      <c r="C49" s="798" t="s">
        <v>19</v>
      </c>
      <c r="D49" s="799"/>
      <c r="E49" s="97"/>
      <c r="F49" s="63">
        <v>2600</v>
      </c>
      <c r="G49" s="63"/>
      <c r="H49" s="238">
        <f t="shared" si="32"/>
        <v>2600</v>
      </c>
      <c r="I49" s="63"/>
      <c r="J49" s="63">
        <v>11560</v>
      </c>
      <c r="K49" s="63"/>
      <c r="L49" s="238">
        <f t="shared" si="35"/>
        <v>11560</v>
      </c>
      <c r="M49" s="63"/>
      <c r="N49" s="63">
        <v>3240</v>
      </c>
      <c r="O49" s="63"/>
      <c r="P49" s="238">
        <f t="shared" si="36"/>
        <v>3240</v>
      </c>
      <c r="Q49" s="246"/>
    </row>
    <row r="50" spans="2:17" s="48" customFormat="1" ht="12" thickBot="1">
      <c r="B50" s="55">
        <v>98</v>
      </c>
      <c r="C50" s="800" t="s">
        <v>20</v>
      </c>
      <c r="D50" s="801"/>
      <c r="E50" s="239"/>
      <c r="F50" s="240"/>
      <c r="G50" s="240"/>
      <c r="H50" s="238">
        <f t="shared" si="32"/>
        <v>0</v>
      </c>
      <c r="I50" s="240"/>
      <c r="J50" s="240"/>
      <c r="K50" s="240"/>
      <c r="L50" s="238">
        <f t="shared" si="35"/>
        <v>0</v>
      </c>
      <c r="M50" s="240"/>
      <c r="N50" s="240"/>
      <c r="O50" s="240"/>
      <c r="P50" s="238">
        <f t="shared" si="36"/>
        <v>0</v>
      </c>
      <c r="Q50" s="246"/>
    </row>
    <row r="51" spans="2:17" s="48" customFormat="1" ht="12" thickBot="1">
      <c r="B51" s="45"/>
      <c r="C51" s="46"/>
      <c r="D51" s="56" t="s">
        <v>27</v>
      </c>
      <c r="E51" s="233">
        <f>SUM(E40+E41+E42+E43+E44+E46+E47+E48+E49+E50)</f>
        <v>840934</v>
      </c>
      <c r="F51" s="234">
        <f>SUM(F39:F50)</f>
        <v>590333</v>
      </c>
      <c r="G51" s="234">
        <f t="shared" ref="G51" si="37">SUM(G40+G41+G42+G43+G44+G46+G47+G48+G49+G50)</f>
        <v>251320</v>
      </c>
      <c r="H51" s="235">
        <f>SUM(H40:H50)</f>
        <v>1662587</v>
      </c>
      <c r="I51" s="233">
        <f>SUM(I40+I41+I42+I43+I44+I46+I47+I48+I49+I50)</f>
        <v>873634</v>
      </c>
      <c r="J51" s="234">
        <f t="shared" ref="J51:K51" si="38">SUM(J40+J41+J42+J43+J44+J46+J47+J48+J49+J50)</f>
        <v>508930</v>
      </c>
      <c r="K51" s="234">
        <f t="shared" si="38"/>
        <v>237366</v>
      </c>
      <c r="L51" s="235">
        <f>SUM(L40:L50)</f>
        <v>1619930</v>
      </c>
      <c r="M51" s="233">
        <f>SUM(M40+M41+M42+M43+M44+M46+M47+M48+M49+M50)</f>
        <v>824166</v>
      </c>
      <c r="N51" s="234">
        <f t="shared" ref="N51:O51" si="39">SUM(N40+N41+N42+N43+N44+N46+N47+N48+N49+N50)</f>
        <v>489928</v>
      </c>
      <c r="O51" s="234">
        <f t="shared" si="39"/>
        <v>236273</v>
      </c>
      <c r="P51" s="235">
        <f>SUM(P40:P50)</f>
        <v>1550367</v>
      </c>
      <c r="Q51" s="246"/>
    </row>
    <row r="52" spans="2:17" s="48" customFormat="1" ht="12" thickBot="1">
      <c r="B52" s="106"/>
      <c r="C52" s="57"/>
      <c r="D52" s="107"/>
      <c r="E52" s="241"/>
      <c r="F52" s="241"/>
      <c r="G52" s="241"/>
      <c r="H52" s="241"/>
      <c r="I52" s="241"/>
      <c r="J52" s="241"/>
      <c r="K52" s="241"/>
      <c r="L52" s="241"/>
      <c r="M52" s="241"/>
      <c r="N52" s="241"/>
      <c r="O52" s="241"/>
      <c r="P52" s="241"/>
      <c r="Q52" s="246"/>
    </row>
    <row r="53" spans="2:17" s="48" customFormat="1" ht="32.25" thickBot="1">
      <c r="B53" s="58"/>
      <c r="C53" s="59" t="s">
        <v>22</v>
      </c>
      <c r="D53" s="59" t="s">
        <v>23</v>
      </c>
      <c r="E53" s="205" t="s">
        <v>2</v>
      </c>
      <c r="F53" s="206" t="s">
        <v>3</v>
      </c>
      <c r="G53" s="206" t="s">
        <v>4</v>
      </c>
      <c r="H53" s="207" t="s">
        <v>5</v>
      </c>
      <c r="I53" s="550" t="s">
        <v>2</v>
      </c>
      <c r="J53" s="551" t="s">
        <v>3</v>
      </c>
      <c r="K53" s="551" t="s">
        <v>4</v>
      </c>
      <c r="L53" s="552" t="s">
        <v>5</v>
      </c>
      <c r="M53" s="550" t="s">
        <v>2</v>
      </c>
      <c r="N53" s="551" t="s">
        <v>3</v>
      </c>
      <c r="O53" s="551" t="s">
        <v>4</v>
      </c>
      <c r="P53" s="552" t="s">
        <v>5</v>
      </c>
      <c r="Q53" s="246"/>
    </row>
    <row r="54" spans="2:17" s="48" customFormat="1" ht="12" thickBot="1">
      <c r="B54" s="35" t="s">
        <v>24</v>
      </c>
      <c r="C54" s="60">
        <v>123</v>
      </c>
      <c r="D54" s="108" t="s">
        <v>29</v>
      </c>
      <c r="E54" s="96"/>
      <c r="F54" s="49"/>
      <c r="G54" s="49"/>
      <c r="H54" s="50">
        <f>SUM(E54:G54)</f>
        <v>0</v>
      </c>
      <c r="I54" s="278"/>
      <c r="J54" s="49"/>
      <c r="K54" s="49"/>
      <c r="L54" s="50">
        <f>SUM(I54:K54)</f>
        <v>0</v>
      </c>
      <c r="M54" s="278"/>
      <c r="N54" s="49"/>
      <c r="O54" s="49"/>
      <c r="P54" s="50">
        <f>SUM(M54:O54)</f>
        <v>0</v>
      </c>
      <c r="Q54" s="246"/>
    </row>
    <row r="55" spans="2:17" s="48" customFormat="1">
      <c r="B55" s="51" t="s">
        <v>7</v>
      </c>
      <c r="C55" s="811" t="s">
        <v>26</v>
      </c>
      <c r="D55" s="812"/>
      <c r="E55" s="98"/>
      <c r="F55" s="66">
        <v>158300</v>
      </c>
      <c r="G55" s="66"/>
      <c r="H55" s="238">
        <f>SUM(E55:G55)</f>
        <v>158300</v>
      </c>
      <c r="I55" s="66"/>
      <c r="J55" s="66">
        <v>158300</v>
      </c>
      <c r="K55" s="66"/>
      <c r="L55" s="238">
        <f>SUM(I55:K55)</f>
        <v>158300</v>
      </c>
      <c r="M55" s="66"/>
      <c r="N55" s="66">
        <v>150764</v>
      </c>
      <c r="O55" s="66"/>
      <c r="P55" s="238">
        <f>SUM(M55:O55)</f>
        <v>150764</v>
      </c>
      <c r="Q55" s="246"/>
    </row>
    <row r="56" spans="2:17" s="48" customFormat="1">
      <c r="B56" s="52">
        <v>1000</v>
      </c>
      <c r="C56" s="804" t="s">
        <v>9</v>
      </c>
      <c r="D56" s="805"/>
      <c r="E56" s="97"/>
      <c r="F56" s="63">
        <v>10800</v>
      </c>
      <c r="G56" s="63"/>
      <c r="H56" s="238">
        <f t="shared" ref="H56:H65" si="40">SUM(E56:G56)</f>
        <v>10800</v>
      </c>
      <c r="I56" s="63"/>
      <c r="J56" s="63">
        <v>10740</v>
      </c>
      <c r="K56" s="63"/>
      <c r="L56" s="238">
        <f t="shared" ref="L56:L59" si="41">SUM(I56:K56)</f>
        <v>10740</v>
      </c>
      <c r="M56" s="63"/>
      <c r="N56" s="63">
        <v>9075</v>
      </c>
      <c r="O56" s="63"/>
      <c r="P56" s="238">
        <f t="shared" ref="P56:P59" si="42">SUM(M56:O56)</f>
        <v>9075</v>
      </c>
      <c r="Q56" s="246"/>
    </row>
    <row r="57" spans="2:17" s="48" customFormat="1">
      <c r="B57" s="53" t="s">
        <v>10</v>
      </c>
      <c r="C57" s="804" t="s">
        <v>11</v>
      </c>
      <c r="D57" s="805"/>
      <c r="E57" s="97"/>
      <c r="F57" s="63"/>
      <c r="G57" s="63"/>
      <c r="H57" s="238">
        <f t="shared" si="40"/>
        <v>0</v>
      </c>
      <c r="I57" s="63"/>
      <c r="J57" s="63">
        <v>60</v>
      </c>
      <c r="K57" s="63"/>
      <c r="L57" s="238">
        <f t="shared" si="41"/>
        <v>60</v>
      </c>
      <c r="M57" s="63"/>
      <c r="N57" s="63">
        <v>60</v>
      </c>
      <c r="O57" s="63"/>
      <c r="P57" s="238">
        <f t="shared" si="42"/>
        <v>60</v>
      </c>
      <c r="Q57" s="246"/>
    </row>
    <row r="58" spans="2:17" s="48" customFormat="1">
      <c r="B58" s="54" t="s">
        <v>12</v>
      </c>
      <c r="C58" s="806" t="s">
        <v>13</v>
      </c>
      <c r="D58" s="801"/>
      <c r="E58" s="97"/>
      <c r="F58" s="63"/>
      <c r="G58" s="63"/>
      <c r="H58" s="238">
        <f t="shared" si="40"/>
        <v>0</v>
      </c>
      <c r="I58" s="63"/>
      <c r="J58" s="63"/>
      <c r="K58" s="63"/>
      <c r="L58" s="238">
        <f t="shared" si="41"/>
        <v>0</v>
      </c>
      <c r="M58" s="63"/>
      <c r="N58" s="63"/>
      <c r="O58" s="63"/>
      <c r="P58" s="238">
        <f t="shared" si="42"/>
        <v>0</v>
      </c>
      <c r="Q58" s="246"/>
    </row>
    <row r="59" spans="2:17" s="48" customFormat="1">
      <c r="B59" s="52">
        <v>4200</v>
      </c>
      <c r="C59" s="806" t="s">
        <v>14</v>
      </c>
      <c r="D59" s="801"/>
      <c r="E59" s="97"/>
      <c r="F59" s="63"/>
      <c r="G59" s="63"/>
      <c r="H59" s="238">
        <f t="shared" si="40"/>
        <v>0</v>
      </c>
      <c r="I59" s="63"/>
      <c r="J59" s="63"/>
      <c r="K59" s="63"/>
      <c r="L59" s="238">
        <f t="shared" si="41"/>
        <v>0</v>
      </c>
      <c r="M59" s="63"/>
      <c r="N59" s="63"/>
      <c r="O59" s="63"/>
      <c r="P59" s="238">
        <f t="shared" si="42"/>
        <v>0</v>
      </c>
      <c r="Q59" s="246"/>
    </row>
    <row r="60" spans="2:17" s="48" customFormat="1" ht="16.5" customHeight="1">
      <c r="B60" s="41"/>
      <c r="C60" s="42">
        <v>4214</v>
      </c>
      <c r="D60" s="103" t="s">
        <v>91</v>
      </c>
      <c r="E60" s="97"/>
      <c r="F60" s="63"/>
      <c r="G60" s="63"/>
      <c r="H60" s="238"/>
      <c r="I60" s="63"/>
      <c r="J60" s="63"/>
      <c r="K60" s="63"/>
      <c r="L60" s="238"/>
      <c r="M60" s="63"/>
      <c r="N60" s="63"/>
      <c r="O60" s="63"/>
      <c r="P60" s="238"/>
      <c r="Q60" s="246"/>
    </row>
    <row r="61" spans="2:17" s="48" customFormat="1">
      <c r="B61" s="52">
        <v>4300</v>
      </c>
      <c r="C61" s="807" t="s">
        <v>15</v>
      </c>
      <c r="D61" s="808"/>
      <c r="E61" s="97"/>
      <c r="F61" s="63"/>
      <c r="G61" s="63"/>
      <c r="H61" s="238">
        <f t="shared" si="40"/>
        <v>0</v>
      </c>
      <c r="I61" s="63"/>
      <c r="J61" s="63"/>
      <c r="K61" s="63"/>
      <c r="L61" s="238">
        <f t="shared" ref="L61:L65" si="43">SUM(I61:K61)</f>
        <v>0</v>
      </c>
      <c r="M61" s="63"/>
      <c r="N61" s="63"/>
      <c r="O61" s="63"/>
      <c r="P61" s="238">
        <f t="shared" ref="P61:P65" si="44">SUM(M61:O61)</f>
        <v>0</v>
      </c>
      <c r="Q61" s="246"/>
    </row>
    <row r="62" spans="2:17" s="48" customFormat="1">
      <c r="B62" s="52">
        <v>4500</v>
      </c>
      <c r="C62" s="806" t="s">
        <v>16</v>
      </c>
      <c r="D62" s="801"/>
      <c r="E62" s="97"/>
      <c r="F62" s="63"/>
      <c r="G62" s="63"/>
      <c r="H62" s="238">
        <f t="shared" si="40"/>
        <v>0</v>
      </c>
      <c r="I62" s="63"/>
      <c r="J62" s="63"/>
      <c r="K62" s="63"/>
      <c r="L62" s="238">
        <f t="shared" si="43"/>
        <v>0</v>
      </c>
      <c r="M62" s="63"/>
      <c r="N62" s="63"/>
      <c r="O62" s="63"/>
      <c r="P62" s="238">
        <f t="shared" si="44"/>
        <v>0</v>
      </c>
      <c r="Q62" s="246"/>
    </row>
    <row r="63" spans="2:17" s="48" customFormat="1">
      <c r="B63" s="52">
        <v>4600</v>
      </c>
      <c r="C63" s="796" t="s">
        <v>17</v>
      </c>
      <c r="D63" s="797"/>
      <c r="E63" s="97"/>
      <c r="F63" s="63">
        <v>500</v>
      </c>
      <c r="G63" s="63"/>
      <c r="H63" s="238">
        <f t="shared" si="40"/>
        <v>500</v>
      </c>
      <c r="I63" s="63"/>
      <c r="J63" s="63">
        <v>500</v>
      </c>
      <c r="K63" s="63"/>
      <c r="L63" s="238">
        <f t="shared" si="43"/>
        <v>500</v>
      </c>
      <c r="M63" s="63"/>
      <c r="N63" s="63">
        <v>420</v>
      </c>
      <c r="O63" s="63"/>
      <c r="P63" s="238">
        <f t="shared" si="44"/>
        <v>420</v>
      </c>
      <c r="Q63" s="246"/>
    </row>
    <row r="64" spans="2:17" s="48" customFormat="1">
      <c r="B64" s="2" t="s">
        <v>18</v>
      </c>
      <c r="C64" s="798" t="s">
        <v>19</v>
      </c>
      <c r="D64" s="799"/>
      <c r="E64" s="97"/>
      <c r="F64" s="63"/>
      <c r="G64" s="63"/>
      <c r="H64" s="238">
        <f t="shared" si="40"/>
        <v>0</v>
      </c>
      <c r="I64" s="63"/>
      <c r="J64" s="63"/>
      <c r="K64" s="63"/>
      <c r="L64" s="238">
        <f t="shared" si="43"/>
        <v>0</v>
      </c>
      <c r="M64" s="63"/>
      <c r="N64" s="63"/>
      <c r="O64" s="63"/>
      <c r="P64" s="238">
        <f t="shared" si="44"/>
        <v>0</v>
      </c>
      <c r="Q64" s="246"/>
    </row>
    <row r="65" spans="2:17" s="48" customFormat="1" ht="12" thickBot="1">
      <c r="B65" s="55">
        <v>98</v>
      </c>
      <c r="C65" s="800" t="s">
        <v>20</v>
      </c>
      <c r="D65" s="801"/>
      <c r="E65" s="239"/>
      <c r="F65" s="240"/>
      <c r="G65" s="240"/>
      <c r="H65" s="238">
        <f t="shared" si="40"/>
        <v>0</v>
      </c>
      <c r="I65" s="240"/>
      <c r="J65" s="240"/>
      <c r="K65" s="240"/>
      <c r="L65" s="238">
        <f t="shared" si="43"/>
        <v>0</v>
      </c>
      <c r="M65" s="240"/>
      <c r="N65" s="240"/>
      <c r="O65" s="240"/>
      <c r="P65" s="238">
        <f t="shared" si="44"/>
        <v>0</v>
      </c>
      <c r="Q65" s="246"/>
    </row>
    <row r="66" spans="2:17" s="48" customFormat="1" ht="12" thickBot="1">
      <c r="B66" s="45"/>
      <c r="C66" s="46"/>
      <c r="D66" s="56" t="s">
        <v>30</v>
      </c>
      <c r="E66" s="233">
        <f>SUM(E55+E56+E57+E58+E59+E61+E62+E63+E64+E65)</f>
        <v>0</v>
      </c>
      <c r="F66" s="234">
        <f t="shared" ref="F66:G66" si="45">SUM(F55+F56+F57+F58+F59+F61+F62+F63+F64+F65)</f>
        <v>169600</v>
      </c>
      <c r="G66" s="234">
        <f t="shared" si="45"/>
        <v>0</v>
      </c>
      <c r="H66" s="235">
        <f>SUM(H55:H65)</f>
        <v>169600</v>
      </c>
      <c r="I66" s="234">
        <f>SUM(I55+I56+I57+I58+I59+I61+I62+I63+I64+I65)</f>
        <v>0</v>
      </c>
      <c r="J66" s="234">
        <f t="shared" ref="J66:K66" si="46">SUM(J55+J56+J57+J58+J59+J61+J62+J63+J64+J65)</f>
        <v>169600</v>
      </c>
      <c r="K66" s="234">
        <f t="shared" si="46"/>
        <v>0</v>
      </c>
      <c r="L66" s="235">
        <f>SUM(L55:L65)</f>
        <v>169600</v>
      </c>
      <c r="M66" s="234">
        <f>SUM(M55+M56+M57+M58+M59+M61+M62+M63+M64+M65)</f>
        <v>0</v>
      </c>
      <c r="N66" s="234">
        <f t="shared" ref="N66:O66" si="47">SUM(N55+N56+N57+N58+N59+N61+N62+N63+N64+N65)</f>
        <v>160319</v>
      </c>
      <c r="O66" s="234">
        <f t="shared" si="47"/>
        <v>0</v>
      </c>
      <c r="P66" s="235">
        <f>SUM(P55:P65)</f>
        <v>160319</v>
      </c>
      <c r="Q66" s="246"/>
    </row>
    <row r="67" spans="2:17" s="48" customFormat="1">
      <c r="B67" s="809" t="s">
        <v>31</v>
      </c>
      <c r="C67" s="802"/>
      <c r="D67" s="810"/>
      <c r="E67" s="236">
        <f>SUM(E36+E51+E66)</f>
        <v>840934</v>
      </c>
      <c r="F67" s="236">
        <f>SUM(F36+F51+F66)</f>
        <v>759933</v>
      </c>
      <c r="G67" s="236">
        <f>SUM(G36+G51+G66)</f>
        <v>251320</v>
      </c>
      <c r="H67" s="236">
        <f>SUM(E67:G67)</f>
        <v>1852187</v>
      </c>
      <c r="I67" s="236">
        <f>SUM(I36+I51+I66)</f>
        <v>933866</v>
      </c>
      <c r="J67" s="236">
        <f>SUM(J36+J51+J66)</f>
        <v>678530</v>
      </c>
      <c r="K67" s="236">
        <f>SUM(K36+K51+K66)</f>
        <v>237366</v>
      </c>
      <c r="L67" s="236">
        <f>SUM(I67:K67)</f>
        <v>1849762</v>
      </c>
      <c r="M67" s="236">
        <f>SUM(M36+M51+M66)</f>
        <v>883274</v>
      </c>
      <c r="N67" s="236">
        <f>SUM(N36+N51+N66)</f>
        <v>650247</v>
      </c>
      <c r="O67" s="236">
        <f>SUM(O36+O51+O66)</f>
        <v>236273</v>
      </c>
      <c r="P67" s="236">
        <f>SUM(M67:O67)</f>
        <v>1769794</v>
      </c>
      <c r="Q67" s="246"/>
    </row>
    <row r="68" spans="2:17" s="48" customFormat="1">
      <c r="B68" s="109"/>
      <c r="C68" s="61"/>
      <c r="D68" s="110"/>
      <c r="E68" s="236"/>
      <c r="F68" s="236"/>
      <c r="G68" s="236"/>
      <c r="H68" s="236"/>
      <c r="I68" s="236"/>
      <c r="J68" s="236"/>
      <c r="K68" s="236"/>
      <c r="L68" s="236"/>
      <c r="M68" s="236"/>
      <c r="N68" s="236"/>
      <c r="O68" s="236"/>
      <c r="P68" s="236"/>
      <c r="Q68" s="246"/>
    </row>
    <row r="69" spans="2:17" s="48" customFormat="1" ht="12" thickBot="1">
      <c r="B69" s="111"/>
      <c r="C69" s="62"/>
      <c r="D69" s="112"/>
      <c r="E69" s="237"/>
      <c r="F69" s="237"/>
      <c r="G69" s="237"/>
      <c r="H69" s="237"/>
      <c r="I69" s="237"/>
      <c r="J69" s="237"/>
      <c r="K69" s="237"/>
      <c r="L69" s="237"/>
      <c r="M69" s="237"/>
      <c r="N69" s="237"/>
      <c r="O69" s="237"/>
      <c r="P69" s="237"/>
      <c r="Q69" s="246"/>
    </row>
    <row r="70" spans="2:17" s="48" customFormat="1" ht="32.25" thickBot="1">
      <c r="B70" s="33"/>
      <c r="C70" s="34" t="s">
        <v>22</v>
      </c>
      <c r="D70" s="34" t="s">
        <v>23</v>
      </c>
      <c r="E70" s="205" t="s">
        <v>2</v>
      </c>
      <c r="F70" s="206" t="s">
        <v>3</v>
      </c>
      <c r="G70" s="206" t="s">
        <v>4</v>
      </c>
      <c r="H70" s="207" t="s">
        <v>5</v>
      </c>
      <c r="I70" s="550" t="s">
        <v>2</v>
      </c>
      <c r="J70" s="551" t="s">
        <v>3</v>
      </c>
      <c r="K70" s="551" t="s">
        <v>4</v>
      </c>
      <c r="L70" s="552" t="s">
        <v>5</v>
      </c>
      <c r="M70" s="550" t="s">
        <v>2</v>
      </c>
      <c r="N70" s="551" t="s">
        <v>3</v>
      </c>
      <c r="O70" s="551" t="s">
        <v>4</v>
      </c>
      <c r="P70" s="552" t="s">
        <v>5</v>
      </c>
      <c r="Q70" s="246"/>
    </row>
    <row r="71" spans="2:17" s="48" customFormat="1" ht="15" customHeight="1" thickBot="1">
      <c r="B71" s="35" t="s">
        <v>24</v>
      </c>
      <c r="C71" s="36">
        <v>239</v>
      </c>
      <c r="D71" s="102" t="s">
        <v>32</v>
      </c>
      <c r="E71" s="96"/>
      <c r="F71" s="49"/>
      <c r="G71" s="49"/>
      <c r="H71" s="50">
        <f>SUM(E71:G71)</f>
        <v>0</v>
      </c>
      <c r="I71" s="278"/>
      <c r="J71" s="49"/>
      <c r="K71" s="49"/>
      <c r="L71" s="50">
        <f>SUM(I71:K71)</f>
        <v>0</v>
      </c>
      <c r="M71" s="278"/>
      <c r="N71" s="49"/>
      <c r="O71" s="49"/>
      <c r="P71" s="50">
        <f>SUM(M71:O71)</f>
        <v>0</v>
      </c>
      <c r="Q71" s="246"/>
    </row>
    <row r="72" spans="2:17" s="48" customFormat="1">
      <c r="B72" s="51" t="s">
        <v>7</v>
      </c>
      <c r="C72" s="811" t="s">
        <v>26</v>
      </c>
      <c r="D72" s="812"/>
      <c r="E72" s="98">
        <v>19940</v>
      </c>
      <c r="F72" s="66"/>
      <c r="G72" s="66"/>
      <c r="H72" s="238">
        <f>SUM(E72:G72)</f>
        <v>19940</v>
      </c>
      <c r="I72" s="66">
        <v>19940</v>
      </c>
      <c r="J72" s="66"/>
      <c r="K72" s="66"/>
      <c r="L72" s="238">
        <f>SUM(I72:K72)</f>
        <v>19940</v>
      </c>
      <c r="M72" s="66">
        <v>6940</v>
      </c>
      <c r="N72" s="66"/>
      <c r="O72" s="66"/>
      <c r="P72" s="238">
        <f>SUM(M72:O72)</f>
        <v>6940</v>
      </c>
      <c r="Q72" s="246"/>
    </row>
    <row r="73" spans="2:17" s="48" customFormat="1">
      <c r="B73" s="52">
        <v>1000</v>
      </c>
      <c r="C73" s="804" t="s">
        <v>9</v>
      </c>
      <c r="D73" s="805"/>
      <c r="E73" s="97">
        <v>66505</v>
      </c>
      <c r="F73" s="63"/>
      <c r="G73" s="63"/>
      <c r="H73" s="238">
        <f t="shared" ref="H73:H82" si="48">SUM(E73:G73)</f>
        <v>66505</v>
      </c>
      <c r="I73" s="63">
        <v>66505</v>
      </c>
      <c r="J73" s="63"/>
      <c r="K73" s="63"/>
      <c r="L73" s="238">
        <f t="shared" ref="L73:L76" si="49">SUM(I73:K73)</f>
        <v>66505</v>
      </c>
      <c r="M73" s="63">
        <v>2731</v>
      </c>
      <c r="N73" s="63"/>
      <c r="O73" s="63"/>
      <c r="P73" s="238">
        <f t="shared" ref="P73:P76" si="50">SUM(M73:O73)</f>
        <v>2731</v>
      </c>
      <c r="Q73" s="246"/>
    </row>
    <row r="74" spans="2:17" s="48" customFormat="1">
      <c r="B74" s="53" t="s">
        <v>10</v>
      </c>
      <c r="C74" s="804" t="s">
        <v>11</v>
      </c>
      <c r="D74" s="805"/>
      <c r="E74" s="97"/>
      <c r="F74" s="63"/>
      <c r="G74" s="63"/>
      <c r="H74" s="238">
        <f t="shared" si="48"/>
        <v>0</v>
      </c>
      <c r="I74" s="63"/>
      <c r="J74" s="63"/>
      <c r="K74" s="63"/>
      <c r="L74" s="238">
        <f t="shared" si="49"/>
        <v>0</v>
      </c>
      <c r="M74" s="63"/>
      <c r="N74" s="63"/>
      <c r="O74" s="63"/>
      <c r="P74" s="238">
        <f t="shared" si="50"/>
        <v>0</v>
      </c>
      <c r="Q74" s="246"/>
    </row>
    <row r="75" spans="2:17" s="48" customFormat="1">
      <c r="B75" s="54" t="s">
        <v>12</v>
      </c>
      <c r="C75" s="806" t="s">
        <v>13</v>
      </c>
      <c r="D75" s="801"/>
      <c r="E75" s="97"/>
      <c r="F75" s="63"/>
      <c r="G75" s="63"/>
      <c r="H75" s="238">
        <f t="shared" si="48"/>
        <v>0</v>
      </c>
      <c r="I75" s="63"/>
      <c r="J75" s="63"/>
      <c r="K75" s="63"/>
      <c r="L75" s="238">
        <f t="shared" si="49"/>
        <v>0</v>
      </c>
      <c r="M75" s="63"/>
      <c r="N75" s="63"/>
      <c r="O75" s="63"/>
      <c r="P75" s="238">
        <f t="shared" si="50"/>
        <v>0</v>
      </c>
      <c r="Q75" s="246"/>
    </row>
    <row r="76" spans="2:17" s="48" customFormat="1">
      <c r="B76" s="52">
        <v>4200</v>
      </c>
      <c r="C76" s="806" t="s">
        <v>14</v>
      </c>
      <c r="D76" s="801"/>
      <c r="E76" s="97"/>
      <c r="F76" s="63"/>
      <c r="G76" s="63"/>
      <c r="H76" s="238">
        <f t="shared" si="48"/>
        <v>0</v>
      </c>
      <c r="I76" s="63"/>
      <c r="J76" s="63"/>
      <c r="K76" s="63"/>
      <c r="L76" s="238">
        <f t="shared" si="49"/>
        <v>0</v>
      </c>
      <c r="M76" s="63"/>
      <c r="N76" s="63"/>
      <c r="O76" s="63"/>
      <c r="P76" s="238">
        <f t="shared" si="50"/>
        <v>0</v>
      </c>
      <c r="Q76" s="246"/>
    </row>
    <row r="77" spans="2:17" s="48" customFormat="1" ht="17.25" customHeight="1">
      <c r="B77" s="41"/>
      <c r="C77" s="42">
        <v>4214</v>
      </c>
      <c r="D77" s="103" t="s">
        <v>91</v>
      </c>
      <c r="E77" s="97"/>
      <c r="F77" s="63"/>
      <c r="G77" s="63"/>
      <c r="H77" s="238"/>
      <c r="I77" s="63"/>
      <c r="J77" s="63"/>
      <c r="K77" s="63"/>
      <c r="L77" s="238"/>
      <c r="M77" s="63"/>
      <c r="N77" s="63"/>
      <c r="O77" s="63"/>
      <c r="P77" s="238"/>
      <c r="Q77" s="246"/>
    </row>
    <row r="78" spans="2:17" s="48" customFormat="1">
      <c r="B78" s="52">
        <v>4300</v>
      </c>
      <c r="C78" s="807" t="s">
        <v>15</v>
      </c>
      <c r="D78" s="808"/>
      <c r="E78" s="97"/>
      <c r="F78" s="63"/>
      <c r="G78" s="63"/>
      <c r="H78" s="238">
        <f t="shared" si="48"/>
        <v>0</v>
      </c>
      <c r="I78" s="63"/>
      <c r="J78" s="63"/>
      <c r="K78" s="63"/>
      <c r="L78" s="238">
        <f t="shared" ref="L78:L82" si="51">SUM(I78:K78)</f>
        <v>0</v>
      </c>
      <c r="M78" s="63"/>
      <c r="N78" s="63"/>
      <c r="O78" s="63"/>
      <c r="P78" s="238">
        <f t="shared" ref="P78:P82" si="52">SUM(M78:O78)</f>
        <v>0</v>
      </c>
      <c r="Q78" s="246"/>
    </row>
    <row r="79" spans="2:17" s="48" customFormat="1">
      <c r="B79" s="52">
        <v>4500</v>
      </c>
      <c r="C79" s="806" t="s">
        <v>16</v>
      </c>
      <c r="D79" s="801"/>
      <c r="E79" s="97"/>
      <c r="F79" s="63"/>
      <c r="G79" s="63"/>
      <c r="H79" s="238">
        <f t="shared" si="48"/>
        <v>0</v>
      </c>
      <c r="I79" s="63"/>
      <c r="J79" s="63"/>
      <c r="K79" s="63"/>
      <c r="L79" s="238">
        <f t="shared" si="51"/>
        <v>0</v>
      </c>
      <c r="M79" s="63"/>
      <c r="N79" s="63"/>
      <c r="O79" s="63"/>
      <c r="P79" s="238">
        <f t="shared" si="52"/>
        <v>0</v>
      </c>
      <c r="Q79" s="246"/>
    </row>
    <row r="80" spans="2:17" s="48" customFormat="1">
      <c r="B80" s="52">
        <v>4600</v>
      </c>
      <c r="C80" s="796" t="s">
        <v>17</v>
      </c>
      <c r="D80" s="797"/>
      <c r="E80" s="97"/>
      <c r="F80" s="63"/>
      <c r="G80" s="63"/>
      <c r="H80" s="238">
        <f t="shared" si="48"/>
        <v>0</v>
      </c>
      <c r="I80" s="63"/>
      <c r="J80" s="63"/>
      <c r="K80" s="63"/>
      <c r="L80" s="238">
        <f t="shared" si="51"/>
        <v>0</v>
      </c>
      <c r="M80" s="63"/>
      <c r="N80" s="63"/>
      <c r="O80" s="63"/>
      <c r="P80" s="238">
        <f t="shared" si="52"/>
        <v>0</v>
      </c>
      <c r="Q80" s="246"/>
    </row>
    <row r="81" spans="2:17" s="48" customFormat="1">
      <c r="B81" s="2" t="s">
        <v>18</v>
      </c>
      <c r="C81" s="798" t="s">
        <v>19</v>
      </c>
      <c r="D81" s="799"/>
      <c r="E81" s="97"/>
      <c r="F81" s="63"/>
      <c r="G81" s="63"/>
      <c r="H81" s="238">
        <f t="shared" si="48"/>
        <v>0</v>
      </c>
      <c r="I81" s="63"/>
      <c r="J81" s="63"/>
      <c r="K81" s="63"/>
      <c r="L81" s="238">
        <f t="shared" si="51"/>
        <v>0</v>
      </c>
      <c r="M81" s="63"/>
      <c r="N81" s="63"/>
      <c r="O81" s="63"/>
      <c r="P81" s="238">
        <f t="shared" si="52"/>
        <v>0</v>
      </c>
      <c r="Q81" s="246"/>
    </row>
    <row r="82" spans="2:17" s="48" customFormat="1" ht="12" thickBot="1">
      <c r="B82" s="55">
        <v>98</v>
      </c>
      <c r="C82" s="800" t="s">
        <v>20</v>
      </c>
      <c r="D82" s="801"/>
      <c r="E82" s="239"/>
      <c r="F82" s="240"/>
      <c r="G82" s="240"/>
      <c r="H82" s="238">
        <f t="shared" si="48"/>
        <v>0</v>
      </c>
      <c r="I82" s="240"/>
      <c r="J82" s="240"/>
      <c r="K82" s="240"/>
      <c r="L82" s="238">
        <f t="shared" si="51"/>
        <v>0</v>
      </c>
      <c r="M82" s="240"/>
      <c r="N82" s="240"/>
      <c r="O82" s="240"/>
      <c r="P82" s="238">
        <f t="shared" si="52"/>
        <v>0</v>
      </c>
      <c r="Q82" s="246"/>
    </row>
    <row r="83" spans="2:17" s="48" customFormat="1" ht="12" thickBot="1">
      <c r="B83" s="45"/>
      <c r="C83" s="46"/>
      <c r="D83" s="56" t="s">
        <v>27</v>
      </c>
      <c r="E83" s="233">
        <f>SUM(E72+E73+E74+E75+E76+E78+E79+E80+E81+E82)</f>
        <v>86445</v>
      </c>
      <c r="F83" s="234">
        <f t="shared" ref="F83:G83" si="53">SUM(F72+F73+F74+F75+F76+F78+F79+F80+F81+F82)</f>
        <v>0</v>
      </c>
      <c r="G83" s="234">
        <f t="shared" si="53"/>
        <v>0</v>
      </c>
      <c r="H83" s="235">
        <f>SUM(H72:H82)</f>
        <v>86445</v>
      </c>
      <c r="I83" s="234">
        <f>SUM(I72+I73+I74+I75+I76+I78+I79+I80+I81+I82)</f>
        <v>86445</v>
      </c>
      <c r="J83" s="234">
        <f t="shared" ref="J83:K83" si="54">SUM(J72+J73+J74+J75+J76+J78+J79+J80+J81+J82)</f>
        <v>0</v>
      </c>
      <c r="K83" s="234">
        <f t="shared" si="54"/>
        <v>0</v>
      </c>
      <c r="L83" s="235">
        <f>SUM(L72:L82)</f>
        <v>86445</v>
      </c>
      <c r="M83" s="234">
        <f>SUM(M72+M73+M74+M75+M76+M78+M79+M80+M81+M82)</f>
        <v>9671</v>
      </c>
      <c r="N83" s="234">
        <f t="shared" ref="N83:O83" si="55">SUM(N72+N73+N74+N75+N76+N78+N79+N80+N81+N82)</f>
        <v>0</v>
      </c>
      <c r="O83" s="234">
        <f t="shared" si="55"/>
        <v>0</v>
      </c>
      <c r="P83" s="235">
        <f>SUM(P72:P82)</f>
        <v>9671</v>
      </c>
      <c r="Q83" s="246"/>
    </row>
    <row r="84" spans="2:17" s="48" customFormat="1" ht="12" thickBot="1">
      <c r="B84" s="113"/>
      <c r="C84" s="64"/>
      <c r="D84" s="114"/>
      <c r="E84" s="242"/>
      <c r="F84" s="243"/>
      <c r="G84" s="243"/>
      <c r="H84" s="243"/>
      <c r="I84" s="242"/>
      <c r="J84" s="243"/>
      <c r="K84" s="243"/>
      <c r="L84" s="243"/>
      <c r="M84" s="242"/>
      <c r="N84" s="243"/>
      <c r="O84" s="243"/>
      <c r="P84" s="243"/>
      <c r="Q84" s="246"/>
    </row>
    <row r="85" spans="2:17" s="48" customFormat="1" ht="32.25" thickBot="1">
      <c r="B85" s="33"/>
      <c r="C85" s="34" t="s">
        <v>22</v>
      </c>
      <c r="D85" s="34" t="s">
        <v>23</v>
      </c>
      <c r="E85" s="205" t="s">
        <v>2</v>
      </c>
      <c r="F85" s="206" t="s">
        <v>3</v>
      </c>
      <c r="G85" s="206" t="s">
        <v>4</v>
      </c>
      <c r="H85" s="207" t="s">
        <v>5</v>
      </c>
      <c r="I85" s="550" t="s">
        <v>2</v>
      </c>
      <c r="J85" s="551" t="s">
        <v>3</v>
      </c>
      <c r="K85" s="551" t="s">
        <v>4</v>
      </c>
      <c r="L85" s="552" t="s">
        <v>5</v>
      </c>
      <c r="M85" s="550" t="s">
        <v>2</v>
      </c>
      <c r="N85" s="551" t="s">
        <v>3</v>
      </c>
      <c r="O85" s="551" t="s">
        <v>4</v>
      </c>
      <c r="P85" s="552" t="s">
        <v>5</v>
      </c>
      <c r="Q85" s="246"/>
    </row>
    <row r="86" spans="2:17" s="48" customFormat="1" ht="19.5" customHeight="1" thickBot="1">
      <c r="B86" s="35" t="s">
        <v>24</v>
      </c>
      <c r="C86" s="36">
        <v>282</v>
      </c>
      <c r="D86" s="102" t="s">
        <v>33</v>
      </c>
      <c r="E86" s="96"/>
      <c r="F86" s="49"/>
      <c r="G86" s="49"/>
      <c r="H86" s="50"/>
      <c r="I86" s="278"/>
      <c r="J86" s="49"/>
      <c r="K86" s="49"/>
      <c r="L86" s="50"/>
      <c r="M86" s="278"/>
      <c r="N86" s="49"/>
      <c r="O86" s="49"/>
      <c r="P86" s="50"/>
      <c r="Q86" s="246"/>
    </row>
    <row r="87" spans="2:17" s="48" customFormat="1">
      <c r="B87" s="51" t="s">
        <v>7</v>
      </c>
      <c r="C87" s="811" t="s">
        <v>26</v>
      </c>
      <c r="D87" s="812"/>
      <c r="E87" s="98">
        <v>49000</v>
      </c>
      <c r="F87" s="66"/>
      <c r="G87" s="66"/>
      <c r="H87" s="238">
        <f>SUM(E87:G87)</f>
        <v>49000</v>
      </c>
      <c r="I87" s="66">
        <v>49000</v>
      </c>
      <c r="J87" s="66"/>
      <c r="K87" s="66"/>
      <c r="L87" s="238">
        <f>SUM(I87:K87)</f>
        <v>49000</v>
      </c>
      <c r="M87" s="66">
        <v>46950</v>
      </c>
      <c r="N87" s="66"/>
      <c r="O87" s="66"/>
      <c r="P87" s="238">
        <f>SUM(M87:O87)</f>
        <v>46950</v>
      </c>
      <c r="Q87" s="246"/>
    </row>
    <row r="88" spans="2:17" s="48" customFormat="1">
      <c r="B88" s="52">
        <v>1000</v>
      </c>
      <c r="C88" s="804" t="s">
        <v>9</v>
      </c>
      <c r="D88" s="805"/>
      <c r="E88" s="97">
        <v>37532</v>
      </c>
      <c r="F88" s="63"/>
      <c r="G88" s="63"/>
      <c r="H88" s="238">
        <f t="shared" ref="H88:H97" si="56">SUM(E88:G88)</f>
        <v>37532</v>
      </c>
      <c r="I88" s="63">
        <v>37532</v>
      </c>
      <c r="J88" s="63"/>
      <c r="K88" s="63"/>
      <c r="L88" s="238">
        <f t="shared" ref="L88:L91" si="57">SUM(I88:K88)</f>
        <v>37532</v>
      </c>
      <c r="M88" s="63">
        <v>5338</v>
      </c>
      <c r="N88" s="63"/>
      <c r="O88" s="63"/>
      <c r="P88" s="238">
        <f t="shared" ref="P88:P91" si="58">SUM(M88:O88)</f>
        <v>5338</v>
      </c>
      <c r="Q88" s="246"/>
    </row>
    <row r="89" spans="2:17" s="48" customFormat="1">
      <c r="B89" s="53" t="s">
        <v>10</v>
      </c>
      <c r="C89" s="804" t="s">
        <v>11</v>
      </c>
      <c r="D89" s="805"/>
      <c r="E89" s="97"/>
      <c r="F89" s="63"/>
      <c r="G89" s="63"/>
      <c r="H89" s="238">
        <f t="shared" si="56"/>
        <v>0</v>
      </c>
      <c r="I89" s="63"/>
      <c r="J89" s="63"/>
      <c r="K89" s="63"/>
      <c r="L89" s="238">
        <f t="shared" si="57"/>
        <v>0</v>
      </c>
      <c r="M89" s="63"/>
      <c r="N89" s="63"/>
      <c r="O89" s="63"/>
      <c r="P89" s="238">
        <f t="shared" si="58"/>
        <v>0</v>
      </c>
      <c r="Q89" s="246"/>
    </row>
    <row r="90" spans="2:17" s="48" customFormat="1">
      <c r="B90" s="54" t="s">
        <v>12</v>
      </c>
      <c r="C90" s="806" t="s">
        <v>13</v>
      </c>
      <c r="D90" s="801"/>
      <c r="E90" s="97"/>
      <c r="F90" s="63"/>
      <c r="G90" s="63"/>
      <c r="H90" s="238">
        <f t="shared" si="56"/>
        <v>0</v>
      </c>
      <c r="I90" s="63"/>
      <c r="J90" s="63"/>
      <c r="K90" s="63"/>
      <c r="L90" s="238">
        <f t="shared" si="57"/>
        <v>0</v>
      </c>
      <c r="M90" s="63"/>
      <c r="N90" s="63"/>
      <c r="O90" s="63"/>
      <c r="P90" s="238">
        <f t="shared" si="58"/>
        <v>0</v>
      </c>
      <c r="Q90" s="246"/>
    </row>
    <row r="91" spans="2:17" s="48" customFormat="1">
      <c r="B91" s="52">
        <v>4200</v>
      </c>
      <c r="C91" s="806" t="s">
        <v>14</v>
      </c>
      <c r="D91" s="801"/>
      <c r="E91" s="97"/>
      <c r="F91" s="63"/>
      <c r="G91" s="63"/>
      <c r="H91" s="238">
        <f t="shared" si="56"/>
        <v>0</v>
      </c>
      <c r="I91" s="63"/>
      <c r="J91" s="63"/>
      <c r="K91" s="63"/>
      <c r="L91" s="238">
        <f t="shared" si="57"/>
        <v>0</v>
      </c>
      <c r="M91" s="63"/>
      <c r="N91" s="63"/>
      <c r="O91" s="63"/>
      <c r="P91" s="238">
        <f t="shared" si="58"/>
        <v>0</v>
      </c>
      <c r="Q91" s="246"/>
    </row>
    <row r="92" spans="2:17" s="48" customFormat="1" ht="17.25" customHeight="1">
      <c r="B92" s="41"/>
      <c r="C92" s="42">
        <v>4214</v>
      </c>
      <c r="D92" s="103" t="s">
        <v>91</v>
      </c>
      <c r="E92" s="97"/>
      <c r="F92" s="63"/>
      <c r="G92" s="63"/>
      <c r="H92" s="238"/>
      <c r="I92" s="63"/>
      <c r="J92" s="63"/>
      <c r="K92" s="63"/>
      <c r="L92" s="238"/>
      <c r="M92" s="63"/>
      <c r="N92" s="63"/>
      <c r="O92" s="63"/>
      <c r="P92" s="238"/>
      <c r="Q92" s="246"/>
    </row>
    <row r="93" spans="2:17" s="48" customFormat="1">
      <c r="B93" s="52">
        <v>4300</v>
      </c>
      <c r="C93" s="807" t="s">
        <v>15</v>
      </c>
      <c r="D93" s="808"/>
      <c r="E93" s="97"/>
      <c r="F93" s="63"/>
      <c r="G93" s="63"/>
      <c r="H93" s="238">
        <f t="shared" si="56"/>
        <v>0</v>
      </c>
      <c r="I93" s="63"/>
      <c r="J93" s="63"/>
      <c r="K93" s="63"/>
      <c r="L93" s="238">
        <f t="shared" ref="L93:L97" si="59">SUM(I93:K93)</f>
        <v>0</v>
      </c>
      <c r="M93" s="63"/>
      <c r="N93" s="63"/>
      <c r="O93" s="63"/>
      <c r="P93" s="238">
        <f t="shared" ref="P93:P97" si="60">SUM(M93:O93)</f>
        <v>0</v>
      </c>
      <c r="Q93" s="246"/>
    </row>
    <row r="94" spans="2:17" s="48" customFormat="1">
      <c r="B94" s="52">
        <v>4500</v>
      </c>
      <c r="C94" s="806" t="s">
        <v>16</v>
      </c>
      <c r="D94" s="801"/>
      <c r="E94" s="97"/>
      <c r="F94" s="63"/>
      <c r="G94" s="63"/>
      <c r="H94" s="238">
        <f t="shared" si="56"/>
        <v>0</v>
      </c>
      <c r="I94" s="63"/>
      <c r="J94" s="63"/>
      <c r="K94" s="63"/>
      <c r="L94" s="238">
        <f t="shared" si="59"/>
        <v>0</v>
      </c>
      <c r="M94" s="63"/>
      <c r="N94" s="63"/>
      <c r="O94" s="63"/>
      <c r="P94" s="238">
        <f t="shared" si="60"/>
        <v>0</v>
      </c>
      <c r="Q94" s="246"/>
    </row>
    <row r="95" spans="2:17" s="48" customFormat="1">
      <c r="B95" s="52">
        <v>4600</v>
      </c>
      <c r="C95" s="796" t="s">
        <v>17</v>
      </c>
      <c r="D95" s="797"/>
      <c r="E95" s="97"/>
      <c r="F95" s="63"/>
      <c r="G95" s="63"/>
      <c r="H95" s="238">
        <f t="shared" si="56"/>
        <v>0</v>
      </c>
      <c r="I95" s="63"/>
      <c r="J95" s="63"/>
      <c r="K95" s="63"/>
      <c r="L95" s="238">
        <f t="shared" si="59"/>
        <v>0</v>
      </c>
      <c r="M95" s="63"/>
      <c r="N95" s="63"/>
      <c r="O95" s="63"/>
      <c r="P95" s="238">
        <f t="shared" si="60"/>
        <v>0</v>
      </c>
      <c r="Q95" s="246"/>
    </row>
    <row r="96" spans="2:17" s="48" customFormat="1">
      <c r="B96" s="2" t="s">
        <v>18</v>
      </c>
      <c r="C96" s="798" t="s">
        <v>19</v>
      </c>
      <c r="D96" s="799"/>
      <c r="E96" s="97"/>
      <c r="F96" s="63"/>
      <c r="G96" s="63"/>
      <c r="H96" s="238">
        <f t="shared" si="56"/>
        <v>0</v>
      </c>
      <c r="I96" s="63"/>
      <c r="J96" s="63"/>
      <c r="K96" s="63"/>
      <c r="L96" s="238">
        <f t="shared" si="59"/>
        <v>0</v>
      </c>
      <c r="M96" s="63"/>
      <c r="N96" s="63"/>
      <c r="O96" s="63"/>
      <c r="P96" s="238">
        <f t="shared" si="60"/>
        <v>0</v>
      </c>
      <c r="Q96" s="246"/>
    </row>
    <row r="97" spans="2:17" s="48" customFormat="1" ht="12" thickBot="1">
      <c r="B97" s="55">
        <v>98</v>
      </c>
      <c r="C97" s="800" t="s">
        <v>20</v>
      </c>
      <c r="D97" s="801"/>
      <c r="E97" s="239"/>
      <c r="F97" s="240"/>
      <c r="G97" s="240"/>
      <c r="H97" s="238">
        <f t="shared" si="56"/>
        <v>0</v>
      </c>
      <c r="I97" s="240"/>
      <c r="J97" s="240"/>
      <c r="K97" s="240"/>
      <c r="L97" s="238">
        <f t="shared" si="59"/>
        <v>0</v>
      </c>
      <c r="M97" s="240"/>
      <c r="N97" s="240"/>
      <c r="O97" s="240"/>
      <c r="P97" s="238">
        <f t="shared" si="60"/>
        <v>0</v>
      </c>
      <c r="Q97" s="246"/>
    </row>
    <row r="98" spans="2:17" s="48" customFormat="1" ht="12" thickBot="1">
      <c r="B98" s="45"/>
      <c r="C98" s="46"/>
      <c r="D98" s="56" t="s">
        <v>27</v>
      </c>
      <c r="E98" s="233">
        <f>SUM(E87+E88+E89+E90+E91+E93+E94+E95+E96+E97)</f>
        <v>86532</v>
      </c>
      <c r="F98" s="234">
        <f t="shared" ref="F98:G98" si="61">SUM(F87+F88+F89+F90+F91+F93+F94+F95+F96+F97)</f>
        <v>0</v>
      </c>
      <c r="G98" s="234">
        <f t="shared" si="61"/>
        <v>0</v>
      </c>
      <c r="H98" s="235">
        <f>SUM(H87:H97)</f>
        <v>86532</v>
      </c>
      <c r="I98" s="234">
        <f>SUM(I87+I88+I89+I90+I91+I93+I94+I95+I96+I97)</f>
        <v>86532</v>
      </c>
      <c r="J98" s="234">
        <f t="shared" ref="J98:K98" si="62">SUM(J87+J88+J89+J90+J91+J93+J94+J95+J96+J97)</f>
        <v>0</v>
      </c>
      <c r="K98" s="234">
        <f t="shared" si="62"/>
        <v>0</v>
      </c>
      <c r="L98" s="235">
        <f>SUM(L87:L97)</f>
        <v>86532</v>
      </c>
      <c r="M98" s="234">
        <f>SUM(M87+M88+M89+M90+M91+M93+M94+M95+M96+M97)</f>
        <v>52288</v>
      </c>
      <c r="N98" s="234">
        <f t="shared" ref="N98:O98" si="63">SUM(N87+N88+N89+N90+N91+N93+N94+N95+N96+N97)</f>
        <v>0</v>
      </c>
      <c r="O98" s="234">
        <f t="shared" si="63"/>
        <v>0</v>
      </c>
      <c r="P98" s="235">
        <f>SUM(P87:P97)</f>
        <v>52288</v>
      </c>
      <c r="Q98" s="246"/>
    </row>
    <row r="99" spans="2:17" s="48" customFormat="1" ht="12" thickBot="1">
      <c r="B99" s="106"/>
      <c r="C99" s="57"/>
      <c r="D99" s="107"/>
      <c r="E99" s="237"/>
      <c r="F99" s="237"/>
      <c r="G99" s="237"/>
      <c r="H99" s="237"/>
      <c r="I99" s="237"/>
      <c r="J99" s="237"/>
      <c r="K99" s="237"/>
      <c r="L99" s="237"/>
      <c r="M99" s="237"/>
      <c r="N99" s="237"/>
      <c r="O99" s="237"/>
      <c r="P99" s="237"/>
      <c r="Q99" s="246"/>
    </row>
    <row r="100" spans="2:17" s="48" customFormat="1" ht="32.25" thickBot="1">
      <c r="B100" s="33"/>
      <c r="C100" s="34" t="s">
        <v>22</v>
      </c>
      <c r="D100" s="34" t="s">
        <v>23</v>
      </c>
      <c r="E100" s="205" t="s">
        <v>2</v>
      </c>
      <c r="F100" s="206" t="s">
        <v>3</v>
      </c>
      <c r="G100" s="206" t="s">
        <v>4</v>
      </c>
      <c r="H100" s="207" t="s">
        <v>5</v>
      </c>
      <c r="I100" s="550" t="s">
        <v>2</v>
      </c>
      <c r="J100" s="551" t="s">
        <v>3</v>
      </c>
      <c r="K100" s="551" t="s">
        <v>4</v>
      </c>
      <c r="L100" s="552" t="s">
        <v>5</v>
      </c>
      <c r="M100" s="550" t="s">
        <v>2</v>
      </c>
      <c r="N100" s="551" t="s">
        <v>3</v>
      </c>
      <c r="O100" s="551" t="s">
        <v>4</v>
      </c>
      <c r="P100" s="552" t="s">
        <v>5</v>
      </c>
      <c r="Q100" s="246"/>
    </row>
    <row r="101" spans="2:17" s="48" customFormat="1" ht="21.75" thickBot="1">
      <c r="B101" s="35" t="s">
        <v>24</v>
      </c>
      <c r="C101" s="36">
        <v>283</v>
      </c>
      <c r="D101" s="102" t="s">
        <v>34</v>
      </c>
      <c r="E101" s="96"/>
      <c r="F101" s="49"/>
      <c r="G101" s="49"/>
      <c r="H101" s="50"/>
      <c r="I101" s="278"/>
      <c r="J101" s="49"/>
      <c r="K101" s="49"/>
      <c r="L101" s="50"/>
      <c r="M101" s="278"/>
      <c r="N101" s="49"/>
      <c r="O101" s="49"/>
      <c r="P101" s="50"/>
      <c r="Q101" s="246"/>
    </row>
    <row r="102" spans="2:17" s="48" customFormat="1">
      <c r="B102" s="51" t="s">
        <v>7</v>
      </c>
      <c r="C102" s="811" t="s">
        <v>26</v>
      </c>
      <c r="D102" s="812"/>
      <c r="E102" s="99"/>
      <c r="F102" s="83">
        <v>0</v>
      </c>
      <c r="G102" s="83"/>
      <c r="H102" s="244">
        <f>SUM(E102:G102)</f>
        <v>0</v>
      </c>
      <c r="I102" s="83">
        <v>200</v>
      </c>
      <c r="J102" s="83">
        <v>2477</v>
      </c>
      <c r="K102" s="83"/>
      <c r="L102" s="244">
        <f>SUM(I102:K102)</f>
        <v>2677</v>
      </c>
      <c r="M102" s="83">
        <v>191</v>
      </c>
      <c r="N102" s="83">
        <v>2477</v>
      </c>
      <c r="O102" s="83"/>
      <c r="P102" s="244">
        <f>SUM(M102:O102)</f>
        <v>2668</v>
      </c>
      <c r="Q102" s="246"/>
    </row>
    <row r="103" spans="2:17" s="48" customFormat="1">
      <c r="B103" s="52">
        <v>1000</v>
      </c>
      <c r="C103" s="804" t="s">
        <v>9</v>
      </c>
      <c r="D103" s="805"/>
      <c r="E103" s="97">
        <v>1640</v>
      </c>
      <c r="F103" s="63">
        <v>13000</v>
      </c>
      <c r="G103" s="63"/>
      <c r="H103" s="238">
        <f t="shared" ref="H103:H112" si="64">SUM(E103:G103)</f>
        <v>14640</v>
      </c>
      <c r="I103" s="63">
        <v>1440</v>
      </c>
      <c r="J103" s="63">
        <v>11326</v>
      </c>
      <c r="K103" s="63"/>
      <c r="L103" s="238">
        <f t="shared" ref="L103:L106" si="65">SUM(I103:K103)</f>
        <v>12766</v>
      </c>
      <c r="M103" s="63">
        <v>509</v>
      </c>
      <c r="N103" s="63">
        <v>11322</v>
      </c>
      <c r="O103" s="63"/>
      <c r="P103" s="238">
        <f t="shared" ref="P103:P106" si="66">SUM(M103:O103)</f>
        <v>11831</v>
      </c>
      <c r="Q103" s="246"/>
    </row>
    <row r="104" spans="2:17" s="48" customFormat="1">
      <c r="B104" s="53" t="s">
        <v>10</v>
      </c>
      <c r="C104" s="804" t="s">
        <v>11</v>
      </c>
      <c r="D104" s="805"/>
      <c r="E104" s="97"/>
      <c r="F104" s="63"/>
      <c r="G104" s="63"/>
      <c r="H104" s="238">
        <f t="shared" si="64"/>
        <v>0</v>
      </c>
      <c r="I104" s="63"/>
      <c r="J104" s="63"/>
      <c r="K104" s="63"/>
      <c r="L104" s="238">
        <f t="shared" si="65"/>
        <v>0</v>
      </c>
      <c r="M104" s="63"/>
      <c r="N104" s="63"/>
      <c r="O104" s="63"/>
      <c r="P104" s="238">
        <f t="shared" si="66"/>
        <v>0</v>
      </c>
      <c r="Q104" s="246"/>
    </row>
    <row r="105" spans="2:17" s="48" customFormat="1">
      <c r="B105" s="54" t="s">
        <v>12</v>
      </c>
      <c r="C105" s="806" t="s">
        <v>13</v>
      </c>
      <c r="D105" s="801"/>
      <c r="E105" s="97"/>
      <c r="F105" s="63"/>
      <c r="G105" s="63"/>
      <c r="H105" s="238">
        <f t="shared" si="64"/>
        <v>0</v>
      </c>
      <c r="I105" s="63"/>
      <c r="J105" s="63"/>
      <c r="K105" s="63"/>
      <c r="L105" s="238">
        <f t="shared" si="65"/>
        <v>0</v>
      </c>
      <c r="M105" s="63"/>
      <c r="N105" s="63"/>
      <c r="O105" s="63"/>
      <c r="P105" s="238">
        <f t="shared" si="66"/>
        <v>0</v>
      </c>
      <c r="Q105" s="246"/>
    </row>
    <row r="106" spans="2:17" s="48" customFormat="1">
      <c r="B106" s="52">
        <v>4200</v>
      </c>
      <c r="C106" s="806" t="s">
        <v>14</v>
      </c>
      <c r="D106" s="801"/>
      <c r="E106" s="97"/>
      <c r="F106" s="63"/>
      <c r="G106" s="63"/>
      <c r="H106" s="238">
        <f t="shared" si="64"/>
        <v>0</v>
      </c>
      <c r="I106" s="63"/>
      <c r="J106" s="63"/>
      <c r="K106" s="63"/>
      <c r="L106" s="238">
        <f t="shared" si="65"/>
        <v>0</v>
      </c>
      <c r="M106" s="63"/>
      <c r="N106" s="63"/>
      <c r="O106" s="63"/>
      <c r="P106" s="238">
        <f t="shared" si="66"/>
        <v>0</v>
      </c>
      <c r="Q106" s="246"/>
    </row>
    <row r="107" spans="2:17" s="48" customFormat="1" ht="15.75" customHeight="1">
      <c r="B107" s="41"/>
      <c r="C107" s="42">
        <v>4214</v>
      </c>
      <c r="D107" s="103" t="s">
        <v>91</v>
      </c>
      <c r="E107" s="97"/>
      <c r="F107" s="63"/>
      <c r="G107" s="63"/>
      <c r="H107" s="238"/>
      <c r="I107" s="63"/>
      <c r="J107" s="63"/>
      <c r="K107" s="63"/>
      <c r="L107" s="238"/>
      <c r="M107" s="63"/>
      <c r="N107" s="63"/>
      <c r="O107" s="63"/>
      <c r="P107" s="238"/>
      <c r="Q107" s="246"/>
    </row>
    <row r="108" spans="2:17" s="48" customFormat="1">
      <c r="B108" s="52">
        <v>4300</v>
      </c>
      <c r="C108" s="807" t="s">
        <v>15</v>
      </c>
      <c r="D108" s="808"/>
      <c r="E108" s="97"/>
      <c r="F108" s="63"/>
      <c r="G108" s="63"/>
      <c r="H108" s="238">
        <f t="shared" si="64"/>
        <v>0</v>
      </c>
      <c r="I108" s="63"/>
      <c r="J108" s="63"/>
      <c r="K108" s="63"/>
      <c r="L108" s="238">
        <f t="shared" ref="L108:L112" si="67">SUM(I108:K108)</f>
        <v>0</v>
      </c>
      <c r="M108" s="63"/>
      <c r="N108" s="63"/>
      <c r="O108" s="63"/>
      <c r="P108" s="238">
        <f t="shared" ref="P108:P112" si="68">SUM(M108:O108)</f>
        <v>0</v>
      </c>
      <c r="Q108" s="246"/>
    </row>
    <row r="109" spans="2:17" s="48" customFormat="1">
      <c r="B109" s="52">
        <v>4500</v>
      </c>
      <c r="C109" s="806" t="s">
        <v>16</v>
      </c>
      <c r="D109" s="801"/>
      <c r="E109" s="97"/>
      <c r="F109" s="63"/>
      <c r="G109" s="63"/>
      <c r="H109" s="238">
        <f t="shared" si="64"/>
        <v>0</v>
      </c>
      <c r="I109" s="63"/>
      <c r="J109" s="63"/>
      <c r="K109" s="63"/>
      <c r="L109" s="238">
        <f t="shared" si="67"/>
        <v>0</v>
      </c>
      <c r="M109" s="63"/>
      <c r="N109" s="63"/>
      <c r="O109" s="63"/>
      <c r="P109" s="238">
        <f t="shared" si="68"/>
        <v>0</v>
      </c>
      <c r="Q109" s="246"/>
    </row>
    <row r="110" spans="2:17" s="48" customFormat="1">
      <c r="B110" s="52">
        <v>4600</v>
      </c>
      <c r="C110" s="796" t="s">
        <v>17</v>
      </c>
      <c r="D110" s="797"/>
      <c r="E110" s="97"/>
      <c r="F110" s="63"/>
      <c r="G110" s="63"/>
      <c r="H110" s="238">
        <f t="shared" si="64"/>
        <v>0</v>
      </c>
      <c r="I110" s="63"/>
      <c r="J110" s="63"/>
      <c r="K110" s="63"/>
      <c r="L110" s="238">
        <f t="shared" si="67"/>
        <v>0</v>
      </c>
      <c r="M110" s="63"/>
      <c r="N110" s="63"/>
      <c r="O110" s="63"/>
      <c r="P110" s="238">
        <f t="shared" si="68"/>
        <v>0</v>
      </c>
      <c r="Q110" s="246"/>
    </row>
    <row r="111" spans="2:17" s="48" customFormat="1">
      <c r="B111" s="2" t="s">
        <v>18</v>
      </c>
      <c r="C111" s="798" t="s">
        <v>19</v>
      </c>
      <c r="D111" s="799"/>
      <c r="E111" s="97"/>
      <c r="F111" s="63"/>
      <c r="G111" s="63"/>
      <c r="H111" s="238">
        <f t="shared" si="64"/>
        <v>0</v>
      </c>
      <c r="I111" s="63"/>
      <c r="J111" s="63"/>
      <c r="K111" s="63"/>
      <c r="L111" s="238">
        <f t="shared" si="67"/>
        <v>0</v>
      </c>
      <c r="M111" s="63"/>
      <c r="N111" s="63"/>
      <c r="O111" s="63"/>
      <c r="P111" s="238">
        <f t="shared" si="68"/>
        <v>0</v>
      </c>
      <c r="Q111" s="246"/>
    </row>
    <row r="112" spans="2:17" s="48" customFormat="1" ht="12" thickBot="1">
      <c r="B112" s="55">
        <v>98</v>
      </c>
      <c r="C112" s="800" t="s">
        <v>20</v>
      </c>
      <c r="D112" s="801"/>
      <c r="E112" s="239"/>
      <c r="F112" s="240"/>
      <c r="G112" s="240"/>
      <c r="H112" s="238">
        <f t="shared" si="64"/>
        <v>0</v>
      </c>
      <c r="I112" s="240"/>
      <c r="J112" s="240"/>
      <c r="K112" s="240"/>
      <c r="L112" s="238">
        <f t="shared" si="67"/>
        <v>0</v>
      </c>
      <c r="M112" s="240"/>
      <c r="N112" s="240"/>
      <c r="O112" s="240"/>
      <c r="P112" s="238">
        <f t="shared" si="68"/>
        <v>0</v>
      </c>
      <c r="Q112" s="246"/>
    </row>
    <row r="113" spans="2:17" s="48" customFormat="1" ht="12" thickBot="1">
      <c r="B113" s="45"/>
      <c r="C113" s="46"/>
      <c r="D113" s="56" t="s">
        <v>27</v>
      </c>
      <c r="E113" s="233">
        <f>SUM(E102+E103+E104+E105+E106+E108+E109+E110+E111+E112)</f>
        <v>1640</v>
      </c>
      <c r="F113" s="234">
        <f t="shared" ref="F113:G113" si="69">SUM(F102+F103+F104+F105+F106+F108+F109+F110+F111+F112)</f>
        <v>13000</v>
      </c>
      <c r="G113" s="234">
        <f t="shared" si="69"/>
        <v>0</v>
      </c>
      <c r="H113" s="235">
        <f>SUM(H102:H112)</f>
        <v>14640</v>
      </c>
      <c r="I113" s="234">
        <f>SUM(I102+I103+I104+I105+I106+I108+I109+I110+I111+I112)</f>
        <v>1640</v>
      </c>
      <c r="J113" s="234">
        <f t="shared" ref="J113:K113" si="70">SUM(J102+J103+J104+J105+J106+J108+J109+J110+J111+J112)</f>
        <v>13803</v>
      </c>
      <c r="K113" s="234">
        <f t="shared" si="70"/>
        <v>0</v>
      </c>
      <c r="L113" s="235">
        <f>SUM(L102:L112)</f>
        <v>15443</v>
      </c>
      <c r="M113" s="234">
        <f>SUM(M102+M103+M104+M105+M106+M108+M109+M110+M111+M112)</f>
        <v>700</v>
      </c>
      <c r="N113" s="234">
        <f t="shared" ref="N113:O113" si="71">SUM(N102+N103+N104+N105+N106+N108+N109+N110+N111+N112)</f>
        <v>13799</v>
      </c>
      <c r="O113" s="234">
        <f t="shared" si="71"/>
        <v>0</v>
      </c>
      <c r="P113" s="235">
        <f>SUM(P102:P112)</f>
        <v>14499</v>
      </c>
      <c r="Q113" s="246"/>
    </row>
    <row r="114" spans="2:17" s="48" customFormat="1" ht="12" thickBot="1">
      <c r="B114" s="106"/>
      <c r="C114" s="57"/>
      <c r="D114" s="107"/>
      <c r="E114" s="237"/>
      <c r="F114" s="237"/>
      <c r="G114" s="237"/>
      <c r="H114" s="237"/>
      <c r="I114" s="237"/>
      <c r="J114" s="237"/>
      <c r="K114" s="237"/>
      <c r="L114" s="237"/>
      <c r="M114" s="237"/>
      <c r="N114" s="237"/>
      <c r="O114" s="237"/>
      <c r="P114" s="237"/>
      <c r="Q114" s="246"/>
    </row>
    <row r="115" spans="2:17" s="48" customFormat="1" ht="32.25" thickBot="1">
      <c r="B115" s="33"/>
      <c r="C115" s="34" t="s">
        <v>22</v>
      </c>
      <c r="D115" s="34" t="s">
        <v>23</v>
      </c>
      <c r="E115" s="205" t="s">
        <v>2</v>
      </c>
      <c r="F115" s="206" t="s">
        <v>3</v>
      </c>
      <c r="G115" s="206" t="s">
        <v>4</v>
      </c>
      <c r="H115" s="207" t="s">
        <v>5</v>
      </c>
      <c r="I115" s="550" t="s">
        <v>2</v>
      </c>
      <c r="J115" s="551" t="s">
        <v>3</v>
      </c>
      <c r="K115" s="551" t="s">
        <v>4</v>
      </c>
      <c r="L115" s="552" t="s">
        <v>5</v>
      </c>
      <c r="M115" s="550" t="s">
        <v>2</v>
      </c>
      <c r="N115" s="551" t="s">
        <v>3</v>
      </c>
      <c r="O115" s="551" t="s">
        <v>4</v>
      </c>
      <c r="P115" s="552" t="s">
        <v>5</v>
      </c>
      <c r="Q115" s="246"/>
    </row>
    <row r="116" spans="2:17" s="48" customFormat="1" ht="21.75" thickBot="1">
      <c r="B116" s="35" t="s">
        <v>24</v>
      </c>
      <c r="C116" s="36">
        <v>284</v>
      </c>
      <c r="D116" s="102" t="s">
        <v>35</v>
      </c>
      <c r="E116" s="96"/>
      <c r="F116" s="49"/>
      <c r="G116" s="49"/>
      <c r="H116" s="50"/>
      <c r="I116" s="278"/>
      <c r="J116" s="49"/>
      <c r="K116" s="49"/>
      <c r="L116" s="50"/>
      <c r="M116" s="278"/>
      <c r="N116" s="49"/>
      <c r="O116" s="49"/>
      <c r="P116" s="50"/>
      <c r="Q116" s="246"/>
    </row>
    <row r="117" spans="2:17" s="48" customFormat="1">
      <c r="B117" s="51" t="s">
        <v>7</v>
      </c>
      <c r="C117" s="811" t="s">
        <v>26</v>
      </c>
      <c r="D117" s="812"/>
      <c r="E117" s="98"/>
      <c r="F117" s="66"/>
      <c r="G117" s="66"/>
      <c r="H117" s="238">
        <f>SUM(E117:G117)</f>
        <v>0</v>
      </c>
      <c r="I117" s="66"/>
      <c r="J117" s="66"/>
      <c r="K117" s="66"/>
      <c r="L117" s="238">
        <f>SUM(I117:K117)</f>
        <v>0</v>
      </c>
      <c r="M117" s="66"/>
      <c r="N117" s="66"/>
      <c r="O117" s="66"/>
      <c r="P117" s="238">
        <f>SUM(M117:O117)</f>
        <v>0</v>
      </c>
      <c r="Q117" s="246"/>
    </row>
    <row r="118" spans="2:17" s="48" customFormat="1">
      <c r="B118" s="52">
        <v>1000</v>
      </c>
      <c r="C118" s="804" t="s">
        <v>9</v>
      </c>
      <c r="D118" s="805"/>
      <c r="E118" s="97">
        <v>29400</v>
      </c>
      <c r="F118" s="63"/>
      <c r="G118" s="63"/>
      <c r="H118" s="238">
        <f t="shared" ref="H118:H127" si="72">SUM(E118:G118)</f>
        <v>29400</v>
      </c>
      <c r="I118" s="63">
        <v>29400</v>
      </c>
      <c r="J118" s="63"/>
      <c r="K118" s="63"/>
      <c r="L118" s="238">
        <f t="shared" ref="L118:L121" si="73">SUM(I118:K118)</f>
        <v>29400</v>
      </c>
      <c r="M118" s="63">
        <v>0</v>
      </c>
      <c r="N118" s="63"/>
      <c r="O118" s="63"/>
      <c r="P118" s="238">
        <f t="shared" ref="P118:P121" si="74">SUM(M118:O118)</f>
        <v>0</v>
      </c>
      <c r="Q118" s="246"/>
    </row>
    <row r="119" spans="2:17" s="48" customFormat="1">
      <c r="B119" s="53" t="s">
        <v>10</v>
      </c>
      <c r="C119" s="804" t="s">
        <v>11</v>
      </c>
      <c r="D119" s="805"/>
      <c r="E119" s="97"/>
      <c r="F119" s="63"/>
      <c r="G119" s="63"/>
      <c r="H119" s="238">
        <f t="shared" si="72"/>
        <v>0</v>
      </c>
      <c r="I119" s="63"/>
      <c r="J119" s="63"/>
      <c r="K119" s="63"/>
      <c r="L119" s="238">
        <f t="shared" si="73"/>
        <v>0</v>
      </c>
      <c r="M119" s="63"/>
      <c r="N119" s="63"/>
      <c r="O119" s="63"/>
      <c r="P119" s="238">
        <f t="shared" si="74"/>
        <v>0</v>
      </c>
      <c r="Q119" s="246"/>
    </row>
    <row r="120" spans="2:17" s="48" customFormat="1">
      <c r="B120" s="54" t="s">
        <v>12</v>
      </c>
      <c r="C120" s="806" t="s">
        <v>13</v>
      </c>
      <c r="D120" s="801"/>
      <c r="E120" s="97"/>
      <c r="F120" s="63"/>
      <c r="G120" s="63"/>
      <c r="H120" s="238">
        <f t="shared" si="72"/>
        <v>0</v>
      </c>
      <c r="I120" s="63"/>
      <c r="J120" s="63"/>
      <c r="K120" s="63"/>
      <c r="L120" s="238">
        <f t="shared" si="73"/>
        <v>0</v>
      </c>
      <c r="M120" s="63"/>
      <c r="N120" s="63"/>
      <c r="O120" s="63"/>
      <c r="P120" s="238">
        <f t="shared" si="74"/>
        <v>0</v>
      </c>
      <c r="Q120" s="246"/>
    </row>
    <row r="121" spans="2:17" s="48" customFormat="1">
      <c r="B121" s="52">
        <v>4200</v>
      </c>
      <c r="C121" s="806" t="s">
        <v>14</v>
      </c>
      <c r="D121" s="801"/>
      <c r="E121" s="97"/>
      <c r="F121" s="63"/>
      <c r="G121" s="63"/>
      <c r="H121" s="238">
        <f t="shared" si="72"/>
        <v>0</v>
      </c>
      <c r="I121" s="63"/>
      <c r="J121" s="63"/>
      <c r="K121" s="63"/>
      <c r="L121" s="238">
        <f t="shared" si="73"/>
        <v>0</v>
      </c>
      <c r="M121" s="63"/>
      <c r="N121" s="63"/>
      <c r="O121" s="63"/>
      <c r="P121" s="238">
        <f t="shared" si="74"/>
        <v>0</v>
      </c>
      <c r="Q121" s="246"/>
    </row>
    <row r="122" spans="2:17" s="48" customFormat="1" ht="17.25" customHeight="1">
      <c r="B122" s="41"/>
      <c r="C122" s="42">
        <v>4214</v>
      </c>
      <c r="D122" s="103" t="s">
        <v>91</v>
      </c>
      <c r="E122" s="97"/>
      <c r="F122" s="63"/>
      <c r="G122" s="63"/>
      <c r="H122" s="238"/>
      <c r="I122" s="63"/>
      <c r="J122" s="63"/>
      <c r="K122" s="63"/>
      <c r="L122" s="238"/>
      <c r="M122" s="63"/>
      <c r="N122" s="63"/>
      <c r="O122" s="63"/>
      <c r="P122" s="238"/>
      <c r="Q122" s="246"/>
    </row>
    <row r="123" spans="2:17" s="48" customFormat="1">
      <c r="B123" s="52">
        <v>4300</v>
      </c>
      <c r="C123" s="807" t="s">
        <v>15</v>
      </c>
      <c r="D123" s="808"/>
      <c r="E123" s="97"/>
      <c r="F123" s="63"/>
      <c r="G123" s="63"/>
      <c r="H123" s="238">
        <f t="shared" si="72"/>
        <v>0</v>
      </c>
      <c r="I123" s="63"/>
      <c r="J123" s="63"/>
      <c r="K123" s="63"/>
      <c r="L123" s="238">
        <f t="shared" ref="L123:L127" si="75">SUM(I123:K123)</f>
        <v>0</v>
      </c>
      <c r="M123" s="63"/>
      <c r="N123" s="63"/>
      <c r="O123" s="63"/>
      <c r="P123" s="238">
        <f t="shared" ref="P123:P127" si="76">SUM(M123:O123)</f>
        <v>0</v>
      </c>
      <c r="Q123" s="246"/>
    </row>
    <row r="124" spans="2:17" s="48" customFormat="1">
      <c r="B124" s="52">
        <v>4500</v>
      </c>
      <c r="C124" s="806" t="s">
        <v>16</v>
      </c>
      <c r="D124" s="801"/>
      <c r="E124" s="97"/>
      <c r="F124" s="63"/>
      <c r="G124" s="63"/>
      <c r="H124" s="238">
        <f t="shared" si="72"/>
        <v>0</v>
      </c>
      <c r="I124" s="63"/>
      <c r="J124" s="63"/>
      <c r="K124" s="63"/>
      <c r="L124" s="238">
        <f t="shared" si="75"/>
        <v>0</v>
      </c>
      <c r="M124" s="63"/>
      <c r="N124" s="63"/>
      <c r="O124" s="63"/>
      <c r="P124" s="238">
        <f t="shared" si="76"/>
        <v>0</v>
      </c>
      <c r="Q124" s="246"/>
    </row>
    <row r="125" spans="2:17" s="48" customFormat="1">
      <c r="B125" s="52">
        <v>4600</v>
      </c>
      <c r="C125" s="796" t="s">
        <v>17</v>
      </c>
      <c r="D125" s="797"/>
      <c r="E125" s="97"/>
      <c r="F125" s="63"/>
      <c r="G125" s="63"/>
      <c r="H125" s="238">
        <f t="shared" si="72"/>
        <v>0</v>
      </c>
      <c r="I125" s="63"/>
      <c r="J125" s="63"/>
      <c r="K125" s="63"/>
      <c r="L125" s="238">
        <f t="shared" si="75"/>
        <v>0</v>
      </c>
      <c r="M125" s="63"/>
      <c r="N125" s="63"/>
      <c r="O125" s="63"/>
      <c r="P125" s="238">
        <f t="shared" si="76"/>
        <v>0</v>
      </c>
      <c r="Q125" s="246"/>
    </row>
    <row r="126" spans="2:17" s="48" customFormat="1">
      <c r="B126" s="2" t="s">
        <v>18</v>
      </c>
      <c r="C126" s="798" t="s">
        <v>19</v>
      </c>
      <c r="D126" s="799"/>
      <c r="E126" s="97"/>
      <c r="F126" s="63"/>
      <c r="G126" s="63"/>
      <c r="H126" s="238">
        <f t="shared" si="72"/>
        <v>0</v>
      </c>
      <c r="I126" s="63"/>
      <c r="J126" s="63"/>
      <c r="K126" s="63"/>
      <c r="L126" s="238">
        <f t="shared" si="75"/>
        <v>0</v>
      </c>
      <c r="M126" s="63"/>
      <c r="N126" s="63"/>
      <c r="O126" s="63"/>
      <c r="P126" s="238">
        <f t="shared" si="76"/>
        <v>0</v>
      </c>
      <c r="Q126" s="246"/>
    </row>
    <row r="127" spans="2:17" s="48" customFormat="1" ht="12" thickBot="1">
      <c r="B127" s="55">
        <v>98</v>
      </c>
      <c r="C127" s="800" t="s">
        <v>20</v>
      </c>
      <c r="D127" s="801"/>
      <c r="E127" s="239"/>
      <c r="F127" s="240"/>
      <c r="G127" s="240"/>
      <c r="H127" s="238">
        <f t="shared" si="72"/>
        <v>0</v>
      </c>
      <c r="I127" s="240"/>
      <c r="J127" s="240"/>
      <c r="K127" s="240"/>
      <c r="L127" s="238">
        <f t="shared" si="75"/>
        <v>0</v>
      </c>
      <c r="M127" s="240"/>
      <c r="N127" s="240"/>
      <c r="O127" s="240"/>
      <c r="P127" s="238">
        <f t="shared" si="76"/>
        <v>0</v>
      </c>
      <c r="Q127" s="246"/>
    </row>
    <row r="128" spans="2:17" s="48" customFormat="1" ht="12" thickBot="1">
      <c r="B128" s="45"/>
      <c r="C128" s="46"/>
      <c r="D128" s="56" t="s">
        <v>27</v>
      </c>
      <c r="E128" s="233">
        <f>SUM(E117+E118+E119+E120+E121+E123+E124+E125+E126+E127)</f>
        <v>29400</v>
      </c>
      <c r="F128" s="234">
        <f t="shared" ref="F128:G128" si="77">SUM(F117+F118+F119+F120+F121+F123+F124+F125+F126+F127)</f>
        <v>0</v>
      </c>
      <c r="G128" s="234">
        <f t="shared" si="77"/>
        <v>0</v>
      </c>
      <c r="H128" s="235">
        <f>SUM(H117:H127)</f>
        <v>29400</v>
      </c>
      <c r="I128" s="234">
        <f>SUM(I117+I118+I119+I120+I121+I123+I124+I125+I126+I127)</f>
        <v>29400</v>
      </c>
      <c r="J128" s="234">
        <f t="shared" ref="J128:K128" si="78">SUM(J117+J118+J119+J120+J121+J123+J124+J125+J126+J127)</f>
        <v>0</v>
      </c>
      <c r="K128" s="234">
        <f t="shared" si="78"/>
        <v>0</v>
      </c>
      <c r="L128" s="235">
        <f>SUM(L117:L127)</f>
        <v>29400</v>
      </c>
      <c r="M128" s="234">
        <f>SUM(M117+M118+M119+M120+M121+M123+M124+M125+M126+M127)</f>
        <v>0</v>
      </c>
      <c r="N128" s="234">
        <f t="shared" ref="N128:O128" si="79">SUM(N117+N118+N119+N120+N121+N123+N124+N125+N126+N127)</f>
        <v>0</v>
      </c>
      <c r="O128" s="234">
        <f t="shared" si="79"/>
        <v>0</v>
      </c>
      <c r="P128" s="235">
        <f>SUM(P117:P127)</f>
        <v>0</v>
      </c>
      <c r="Q128" s="246"/>
    </row>
    <row r="129" spans="2:17" s="48" customFormat="1" ht="12" thickBot="1">
      <c r="B129" s="115"/>
      <c r="C129" s="817"/>
      <c r="D129" s="816"/>
      <c r="E129" s="237"/>
      <c r="F129" s="237"/>
      <c r="G129" s="237"/>
      <c r="H129" s="237"/>
      <c r="I129" s="237"/>
      <c r="J129" s="237"/>
      <c r="K129" s="237"/>
      <c r="L129" s="237"/>
      <c r="M129" s="237"/>
      <c r="N129" s="237"/>
      <c r="O129" s="237"/>
      <c r="P129" s="237"/>
      <c r="Q129" s="246"/>
    </row>
    <row r="130" spans="2:17" s="48" customFormat="1" ht="32.25" thickBot="1">
      <c r="B130" s="33"/>
      <c r="C130" s="34" t="s">
        <v>22</v>
      </c>
      <c r="D130" s="34" t="s">
        <v>23</v>
      </c>
      <c r="E130" s="205" t="s">
        <v>2</v>
      </c>
      <c r="F130" s="206" t="s">
        <v>3</v>
      </c>
      <c r="G130" s="206" t="s">
        <v>4</v>
      </c>
      <c r="H130" s="207" t="s">
        <v>5</v>
      </c>
      <c r="I130" s="550" t="s">
        <v>2</v>
      </c>
      <c r="J130" s="551" t="s">
        <v>3</v>
      </c>
      <c r="K130" s="551" t="s">
        <v>4</v>
      </c>
      <c r="L130" s="552" t="s">
        <v>5</v>
      </c>
      <c r="M130" s="550" t="s">
        <v>2</v>
      </c>
      <c r="N130" s="551" t="s">
        <v>3</v>
      </c>
      <c r="O130" s="551" t="s">
        <v>4</v>
      </c>
      <c r="P130" s="552" t="s">
        <v>5</v>
      </c>
      <c r="Q130" s="246"/>
    </row>
    <row r="131" spans="2:17" s="48" customFormat="1" ht="18.75" customHeight="1" thickBot="1">
      <c r="B131" s="35" t="s">
        <v>24</v>
      </c>
      <c r="C131" s="36">
        <v>285</v>
      </c>
      <c r="D131" s="102" t="s">
        <v>36</v>
      </c>
      <c r="E131" s="96"/>
      <c r="F131" s="49"/>
      <c r="G131" s="49"/>
      <c r="H131" s="50"/>
      <c r="I131" s="278"/>
      <c r="J131" s="49"/>
      <c r="K131" s="49"/>
      <c r="L131" s="50"/>
      <c r="M131" s="278"/>
      <c r="N131" s="49"/>
      <c r="O131" s="49"/>
      <c r="P131" s="50"/>
      <c r="Q131" s="246"/>
    </row>
    <row r="132" spans="2:17" s="48" customFormat="1">
      <c r="B132" s="51" t="s">
        <v>7</v>
      </c>
      <c r="C132" s="811" t="s">
        <v>26</v>
      </c>
      <c r="D132" s="812"/>
      <c r="E132" s="98"/>
      <c r="F132" s="66"/>
      <c r="G132" s="66"/>
      <c r="H132" s="238">
        <f>SUM(E132:G132)</f>
        <v>0</v>
      </c>
      <c r="I132" s="66"/>
      <c r="J132" s="66"/>
      <c r="K132" s="66"/>
      <c r="L132" s="238">
        <f>SUM(I132:K132)</f>
        <v>0</v>
      </c>
      <c r="M132" s="66"/>
      <c r="N132" s="66"/>
      <c r="O132" s="66"/>
      <c r="P132" s="238">
        <f>SUM(M132:O132)</f>
        <v>0</v>
      </c>
      <c r="Q132" s="246"/>
    </row>
    <row r="133" spans="2:17" s="48" customFormat="1">
      <c r="B133" s="52">
        <v>1000</v>
      </c>
      <c r="C133" s="804" t="s">
        <v>9</v>
      </c>
      <c r="D133" s="805"/>
      <c r="E133" s="97">
        <v>20694</v>
      </c>
      <c r="F133" s="63"/>
      <c r="G133" s="63"/>
      <c r="H133" s="238">
        <f t="shared" ref="H133:H142" si="80">SUM(E133:G133)</f>
        <v>20694</v>
      </c>
      <c r="I133" s="63">
        <v>20694</v>
      </c>
      <c r="J133" s="63"/>
      <c r="K133" s="63"/>
      <c r="L133" s="238">
        <f t="shared" ref="L133:L136" si="81">SUM(I133:K133)</f>
        <v>20694</v>
      </c>
      <c r="M133" s="63">
        <v>0</v>
      </c>
      <c r="N133" s="63"/>
      <c r="O133" s="63"/>
      <c r="P133" s="238">
        <f t="shared" ref="P133:P136" si="82">SUM(M133:O133)</f>
        <v>0</v>
      </c>
      <c r="Q133" s="246"/>
    </row>
    <row r="134" spans="2:17" s="48" customFormat="1">
      <c r="B134" s="53" t="s">
        <v>10</v>
      </c>
      <c r="C134" s="804" t="s">
        <v>11</v>
      </c>
      <c r="D134" s="805"/>
      <c r="E134" s="97"/>
      <c r="F134" s="63"/>
      <c r="G134" s="63"/>
      <c r="H134" s="238">
        <f t="shared" si="80"/>
        <v>0</v>
      </c>
      <c r="I134" s="63"/>
      <c r="J134" s="63"/>
      <c r="K134" s="63"/>
      <c r="L134" s="238">
        <f t="shared" si="81"/>
        <v>0</v>
      </c>
      <c r="M134" s="63"/>
      <c r="N134" s="63"/>
      <c r="O134" s="63"/>
      <c r="P134" s="238">
        <f t="shared" si="82"/>
        <v>0</v>
      </c>
      <c r="Q134" s="246"/>
    </row>
    <row r="135" spans="2:17" s="48" customFormat="1">
      <c r="B135" s="54" t="s">
        <v>12</v>
      </c>
      <c r="C135" s="806" t="s">
        <v>13</v>
      </c>
      <c r="D135" s="801"/>
      <c r="E135" s="97"/>
      <c r="F135" s="63"/>
      <c r="G135" s="63"/>
      <c r="H135" s="238">
        <f t="shared" si="80"/>
        <v>0</v>
      </c>
      <c r="I135" s="63"/>
      <c r="J135" s="63"/>
      <c r="K135" s="63"/>
      <c r="L135" s="238">
        <f t="shared" si="81"/>
        <v>0</v>
      </c>
      <c r="M135" s="63"/>
      <c r="N135" s="63"/>
      <c r="O135" s="63"/>
      <c r="P135" s="238">
        <f t="shared" si="82"/>
        <v>0</v>
      </c>
      <c r="Q135" s="246"/>
    </row>
    <row r="136" spans="2:17" s="48" customFormat="1">
      <c r="B136" s="52">
        <v>4200</v>
      </c>
      <c r="C136" s="806" t="s">
        <v>14</v>
      </c>
      <c r="D136" s="801"/>
      <c r="E136" s="97"/>
      <c r="F136" s="63"/>
      <c r="G136" s="63"/>
      <c r="H136" s="238">
        <f t="shared" si="80"/>
        <v>0</v>
      </c>
      <c r="I136" s="63"/>
      <c r="J136" s="63"/>
      <c r="K136" s="63"/>
      <c r="L136" s="238">
        <f t="shared" si="81"/>
        <v>0</v>
      </c>
      <c r="M136" s="63"/>
      <c r="N136" s="63"/>
      <c r="O136" s="63"/>
      <c r="P136" s="238">
        <f t="shared" si="82"/>
        <v>0</v>
      </c>
      <c r="Q136" s="246"/>
    </row>
    <row r="137" spans="2:17" s="48" customFormat="1" ht="16.5" customHeight="1">
      <c r="B137" s="41"/>
      <c r="C137" s="42">
        <v>4214</v>
      </c>
      <c r="D137" s="103" t="s">
        <v>91</v>
      </c>
      <c r="E137" s="97"/>
      <c r="F137" s="63"/>
      <c r="G137" s="63"/>
      <c r="H137" s="238"/>
      <c r="I137" s="63"/>
      <c r="J137" s="63"/>
      <c r="K137" s="63"/>
      <c r="L137" s="238"/>
      <c r="M137" s="63"/>
      <c r="N137" s="63"/>
      <c r="O137" s="63"/>
      <c r="P137" s="238"/>
      <c r="Q137" s="246"/>
    </row>
    <row r="138" spans="2:17" s="48" customFormat="1">
      <c r="B138" s="52">
        <v>4300</v>
      </c>
      <c r="C138" s="807" t="s">
        <v>15</v>
      </c>
      <c r="D138" s="808"/>
      <c r="E138" s="97"/>
      <c r="F138" s="63"/>
      <c r="G138" s="63"/>
      <c r="H138" s="238">
        <f t="shared" si="80"/>
        <v>0</v>
      </c>
      <c r="I138" s="63"/>
      <c r="J138" s="63"/>
      <c r="K138" s="63"/>
      <c r="L138" s="238">
        <f t="shared" ref="L138:L142" si="83">SUM(I138:K138)</f>
        <v>0</v>
      </c>
      <c r="M138" s="63"/>
      <c r="N138" s="63"/>
      <c r="O138" s="63"/>
      <c r="P138" s="238">
        <f t="shared" ref="P138:P142" si="84">SUM(M138:O138)</f>
        <v>0</v>
      </c>
      <c r="Q138" s="246"/>
    </row>
    <row r="139" spans="2:17" s="48" customFormat="1">
      <c r="B139" s="52">
        <v>4500</v>
      </c>
      <c r="C139" s="806" t="s">
        <v>16</v>
      </c>
      <c r="D139" s="801"/>
      <c r="E139" s="97"/>
      <c r="F139" s="63"/>
      <c r="G139" s="63"/>
      <c r="H139" s="238">
        <f t="shared" si="80"/>
        <v>0</v>
      </c>
      <c r="I139" s="63"/>
      <c r="J139" s="63"/>
      <c r="K139" s="63"/>
      <c r="L139" s="238">
        <f t="shared" si="83"/>
        <v>0</v>
      </c>
      <c r="M139" s="63"/>
      <c r="N139" s="63"/>
      <c r="O139" s="63"/>
      <c r="P139" s="238">
        <f t="shared" si="84"/>
        <v>0</v>
      </c>
      <c r="Q139" s="246"/>
    </row>
    <row r="140" spans="2:17" s="48" customFormat="1">
      <c r="B140" s="52">
        <v>4600</v>
      </c>
      <c r="C140" s="796" t="s">
        <v>17</v>
      </c>
      <c r="D140" s="797"/>
      <c r="E140" s="97"/>
      <c r="F140" s="63"/>
      <c r="G140" s="63"/>
      <c r="H140" s="238">
        <f t="shared" si="80"/>
        <v>0</v>
      </c>
      <c r="I140" s="63"/>
      <c r="J140" s="63"/>
      <c r="K140" s="63"/>
      <c r="L140" s="238">
        <f t="shared" si="83"/>
        <v>0</v>
      </c>
      <c r="M140" s="63"/>
      <c r="N140" s="63"/>
      <c r="O140" s="63"/>
      <c r="P140" s="238">
        <f t="shared" si="84"/>
        <v>0</v>
      </c>
      <c r="Q140" s="246"/>
    </row>
    <row r="141" spans="2:17" s="48" customFormat="1">
      <c r="B141" s="2" t="s">
        <v>18</v>
      </c>
      <c r="C141" s="798" t="s">
        <v>19</v>
      </c>
      <c r="D141" s="799"/>
      <c r="E141" s="97"/>
      <c r="F141" s="63"/>
      <c r="G141" s="63"/>
      <c r="H141" s="238">
        <f t="shared" si="80"/>
        <v>0</v>
      </c>
      <c r="I141" s="63"/>
      <c r="J141" s="63"/>
      <c r="K141" s="63"/>
      <c r="L141" s="238">
        <f t="shared" si="83"/>
        <v>0</v>
      </c>
      <c r="M141" s="63"/>
      <c r="N141" s="63"/>
      <c r="O141" s="63"/>
      <c r="P141" s="238">
        <f t="shared" si="84"/>
        <v>0</v>
      </c>
      <c r="Q141" s="246"/>
    </row>
    <row r="142" spans="2:17" s="48" customFormat="1" ht="12" thickBot="1">
      <c r="B142" s="55">
        <v>98</v>
      </c>
      <c r="C142" s="800" t="s">
        <v>20</v>
      </c>
      <c r="D142" s="801"/>
      <c r="E142" s="239"/>
      <c r="F142" s="240"/>
      <c r="G142" s="240"/>
      <c r="H142" s="238">
        <f t="shared" si="80"/>
        <v>0</v>
      </c>
      <c r="I142" s="240"/>
      <c r="J142" s="240"/>
      <c r="K142" s="240"/>
      <c r="L142" s="238">
        <f t="shared" si="83"/>
        <v>0</v>
      </c>
      <c r="M142" s="240"/>
      <c r="N142" s="240"/>
      <c r="O142" s="240"/>
      <c r="P142" s="238">
        <f t="shared" si="84"/>
        <v>0</v>
      </c>
      <c r="Q142" s="246"/>
    </row>
    <row r="143" spans="2:17" s="48" customFormat="1" ht="12" thickBot="1">
      <c r="B143" s="45"/>
      <c r="C143" s="46"/>
      <c r="D143" s="56" t="s">
        <v>27</v>
      </c>
      <c r="E143" s="233">
        <f>SUM(E132+E133+E134+E135+E136+E138+E139+E140+E141+E142)</f>
        <v>20694</v>
      </c>
      <c r="F143" s="234">
        <f t="shared" ref="F143:G143" si="85">SUM(F132+F133+F134+F135+F136+F138+F139+F140+F141+F142)</f>
        <v>0</v>
      </c>
      <c r="G143" s="234">
        <f t="shared" si="85"/>
        <v>0</v>
      </c>
      <c r="H143" s="235">
        <f>SUM(H132:H142)</f>
        <v>20694</v>
      </c>
      <c r="I143" s="234">
        <f>SUM(I132+I133+I134+I135+I136+I138+I139+I140+I141+I142)</f>
        <v>20694</v>
      </c>
      <c r="J143" s="234">
        <f t="shared" ref="J143:K143" si="86">SUM(J132+J133+J134+J135+J136+J138+J139+J140+J141+J142)</f>
        <v>0</v>
      </c>
      <c r="K143" s="234">
        <f t="shared" si="86"/>
        <v>0</v>
      </c>
      <c r="L143" s="235">
        <f>SUM(L132:L142)</f>
        <v>20694</v>
      </c>
      <c r="M143" s="234">
        <f>SUM(M132+M133+M134+M135+M136+M138+M139+M140+M141+M142)</f>
        <v>0</v>
      </c>
      <c r="N143" s="234">
        <f t="shared" ref="N143:O143" si="87">SUM(N132+N133+N134+N135+N136+N138+N139+N140+N141+N142)</f>
        <v>0</v>
      </c>
      <c r="O143" s="234">
        <f t="shared" si="87"/>
        <v>0</v>
      </c>
      <c r="P143" s="235">
        <f>SUM(P132:P142)</f>
        <v>0</v>
      </c>
      <c r="Q143" s="246"/>
    </row>
    <row r="144" spans="2:17" s="48" customFormat="1">
      <c r="B144" s="809" t="s">
        <v>37</v>
      </c>
      <c r="C144" s="802"/>
      <c r="D144" s="810"/>
      <c r="E144" s="245">
        <f>SUM(E83+E98+E113+E128+E143)</f>
        <v>224711</v>
      </c>
      <c r="F144" s="245">
        <f>SUM(F83+F98+F113+F128+F143)</f>
        <v>13000</v>
      </c>
      <c r="G144" s="245">
        <f>SUM(G83+G98+G113+G128+G143)</f>
        <v>0</v>
      </c>
      <c r="H144" s="245">
        <f>SUM(E144:G144)</f>
        <v>237711</v>
      </c>
      <c r="I144" s="245">
        <f>SUM(I83+I98+I113+I128+I143)</f>
        <v>224711</v>
      </c>
      <c r="J144" s="245">
        <f>SUM(J83+J98+J113+J128+J143)</f>
        <v>13803</v>
      </c>
      <c r="K144" s="245">
        <f>SUM(K83+K98+K113+K128+K143)</f>
        <v>0</v>
      </c>
      <c r="L144" s="245">
        <f>SUM(I144:K144)</f>
        <v>238514</v>
      </c>
      <c r="M144" s="245">
        <f>SUM(M83+M98+M113+M128+M143)</f>
        <v>62659</v>
      </c>
      <c r="N144" s="245">
        <f>SUM(N83+N98+N113+N128+N143)</f>
        <v>13799</v>
      </c>
      <c r="O144" s="245">
        <f>SUM(O83+O98+O113+O128+O143)</f>
        <v>0</v>
      </c>
      <c r="P144" s="245">
        <f>SUM(M144:O144)</f>
        <v>76458</v>
      </c>
      <c r="Q144" s="246"/>
    </row>
    <row r="145" spans="2:17" s="48" customFormat="1" ht="12" thickBot="1">
      <c r="B145" s="116"/>
      <c r="D145" s="117"/>
      <c r="E145" s="246"/>
      <c r="F145" s="246"/>
      <c r="G145" s="246"/>
      <c r="H145" s="246"/>
      <c r="I145" s="246"/>
      <c r="J145" s="246"/>
      <c r="K145" s="246"/>
      <c r="L145" s="246"/>
      <c r="M145" s="246"/>
      <c r="N145" s="246"/>
      <c r="O145" s="246"/>
      <c r="P145" s="246"/>
      <c r="Q145" s="246"/>
    </row>
    <row r="146" spans="2:17" s="48" customFormat="1" ht="32.25" thickBot="1">
      <c r="B146" s="33"/>
      <c r="C146" s="34" t="s">
        <v>22</v>
      </c>
      <c r="D146" s="34" t="s">
        <v>23</v>
      </c>
      <c r="E146" s="205" t="s">
        <v>2</v>
      </c>
      <c r="F146" s="206" t="s">
        <v>3</v>
      </c>
      <c r="G146" s="206" t="s">
        <v>4</v>
      </c>
      <c r="H146" s="207" t="s">
        <v>5</v>
      </c>
      <c r="I146" s="550" t="s">
        <v>2</v>
      </c>
      <c r="J146" s="551" t="s">
        <v>3</v>
      </c>
      <c r="K146" s="551" t="s">
        <v>4</v>
      </c>
      <c r="L146" s="552" t="s">
        <v>5</v>
      </c>
      <c r="M146" s="550" t="s">
        <v>2</v>
      </c>
      <c r="N146" s="551" t="s">
        <v>3</v>
      </c>
      <c r="O146" s="551" t="s">
        <v>4</v>
      </c>
      <c r="P146" s="552" t="s">
        <v>5</v>
      </c>
      <c r="Q146" s="246"/>
    </row>
    <row r="147" spans="2:17" s="48" customFormat="1" ht="12" thickBot="1">
      <c r="B147" s="35" t="s">
        <v>24</v>
      </c>
      <c r="C147" s="36">
        <v>311</v>
      </c>
      <c r="D147" s="102" t="s">
        <v>38</v>
      </c>
      <c r="E147" s="96"/>
      <c r="F147" s="49"/>
      <c r="G147" s="49"/>
      <c r="H147" s="50"/>
      <c r="I147" s="278"/>
      <c r="J147" s="49"/>
      <c r="K147" s="49"/>
      <c r="L147" s="50"/>
      <c r="M147" s="278"/>
      <c r="N147" s="49"/>
      <c r="O147" s="49"/>
      <c r="P147" s="50"/>
      <c r="Q147" s="246"/>
    </row>
    <row r="148" spans="2:17" s="48" customFormat="1">
      <c r="B148" s="51" t="s">
        <v>7</v>
      </c>
      <c r="C148" s="811" t="s">
        <v>26</v>
      </c>
      <c r="D148" s="812"/>
      <c r="E148" s="98">
        <v>573622</v>
      </c>
      <c r="F148" s="66"/>
      <c r="G148" s="66">
        <v>143300</v>
      </c>
      <c r="H148" s="238">
        <f>SUM(E148:G148)</f>
        <v>716922</v>
      </c>
      <c r="I148" s="66">
        <v>586859</v>
      </c>
      <c r="J148" s="66"/>
      <c r="K148" s="66">
        <v>143300</v>
      </c>
      <c r="L148" s="238">
        <f>SUM(I148:K148)</f>
        <v>730159</v>
      </c>
      <c r="M148" s="66">
        <v>573479</v>
      </c>
      <c r="N148" s="66">
        <v>0</v>
      </c>
      <c r="O148" s="66">
        <v>135957</v>
      </c>
      <c r="P148" s="238">
        <f>SUM(M148:O148)</f>
        <v>709436</v>
      </c>
      <c r="Q148" s="246"/>
    </row>
    <row r="149" spans="2:17" s="48" customFormat="1">
      <c r="B149" s="52">
        <v>1000</v>
      </c>
      <c r="C149" s="804" t="s">
        <v>9</v>
      </c>
      <c r="D149" s="805"/>
      <c r="E149" s="97">
        <v>120960</v>
      </c>
      <c r="F149" s="63">
        <v>130500</v>
      </c>
      <c r="G149" s="63"/>
      <c r="H149" s="238">
        <f t="shared" ref="H149:H158" si="88">SUM(E149:G149)</f>
        <v>251460</v>
      </c>
      <c r="I149" s="63">
        <v>41527</v>
      </c>
      <c r="J149" s="63">
        <v>130234</v>
      </c>
      <c r="K149" s="63"/>
      <c r="L149" s="238">
        <f t="shared" ref="L149:L150" si="89">SUM(I149:K149)</f>
        <v>171761</v>
      </c>
      <c r="M149" s="63">
        <v>30117</v>
      </c>
      <c r="N149" s="63">
        <v>130215</v>
      </c>
      <c r="O149" s="63"/>
      <c r="P149" s="238">
        <f t="shared" ref="P149:P150" si="90">SUM(M149:O149)</f>
        <v>160332</v>
      </c>
      <c r="Q149" s="246"/>
    </row>
    <row r="150" spans="2:17" s="48" customFormat="1">
      <c r="B150" s="53" t="s">
        <v>10</v>
      </c>
      <c r="C150" s="804" t="s">
        <v>11</v>
      </c>
      <c r="D150" s="805"/>
      <c r="E150" s="97">
        <v>0</v>
      </c>
      <c r="F150" s="63">
        <v>2500</v>
      </c>
      <c r="G150" s="63">
        <v>0</v>
      </c>
      <c r="H150" s="238">
        <f t="shared" si="88"/>
        <v>2500</v>
      </c>
      <c r="I150" s="63"/>
      <c r="J150" s="63">
        <v>2766</v>
      </c>
      <c r="K150" s="63"/>
      <c r="L150" s="238">
        <f t="shared" si="89"/>
        <v>2766</v>
      </c>
      <c r="M150" s="63"/>
      <c r="N150" s="63">
        <v>2666</v>
      </c>
      <c r="O150" s="63"/>
      <c r="P150" s="238">
        <f t="shared" si="90"/>
        <v>2666</v>
      </c>
      <c r="Q150" s="246"/>
    </row>
    <row r="151" spans="2:17" s="48" customFormat="1">
      <c r="B151" s="54" t="s">
        <v>12</v>
      </c>
      <c r="C151" s="806" t="s">
        <v>13</v>
      </c>
      <c r="D151" s="801"/>
      <c r="E151" s="97"/>
      <c r="F151" s="63"/>
      <c r="G151" s="63"/>
      <c r="H151" s="238"/>
      <c r="I151" s="63"/>
      <c r="J151" s="63"/>
      <c r="K151" s="63"/>
      <c r="L151" s="238"/>
      <c r="M151" s="63"/>
      <c r="N151" s="63"/>
      <c r="O151" s="63"/>
      <c r="P151" s="238"/>
      <c r="Q151" s="246"/>
    </row>
    <row r="152" spans="2:17" s="48" customFormat="1">
      <c r="B152" s="52">
        <v>4200</v>
      </c>
      <c r="C152" s="806" t="s">
        <v>14</v>
      </c>
      <c r="D152" s="801"/>
      <c r="E152" s="97"/>
      <c r="F152" s="63"/>
      <c r="G152" s="63"/>
      <c r="H152" s="238">
        <f t="shared" si="88"/>
        <v>0</v>
      </c>
      <c r="I152" s="63"/>
      <c r="J152" s="63"/>
      <c r="K152" s="63"/>
      <c r="L152" s="238">
        <f t="shared" ref="L152" si="91">SUM(I152:K152)</f>
        <v>0</v>
      </c>
      <c r="M152" s="63"/>
      <c r="N152" s="63"/>
      <c r="O152" s="63"/>
      <c r="P152" s="238">
        <f t="shared" ref="P152" si="92">SUM(M152:O152)</f>
        <v>0</v>
      </c>
      <c r="Q152" s="246"/>
    </row>
    <row r="153" spans="2:17" s="48" customFormat="1" ht="18.75" customHeight="1">
      <c r="B153" s="41"/>
      <c r="C153" s="42">
        <v>4214</v>
      </c>
      <c r="D153" s="103" t="s">
        <v>91</v>
      </c>
      <c r="E153" s="97"/>
      <c r="F153" s="63"/>
      <c r="G153" s="63"/>
      <c r="H153" s="238"/>
      <c r="I153" s="63"/>
      <c r="J153" s="63"/>
      <c r="K153" s="63"/>
      <c r="L153" s="238"/>
      <c r="M153" s="63"/>
      <c r="N153" s="63"/>
      <c r="O153" s="63"/>
      <c r="P153" s="238"/>
      <c r="Q153" s="246"/>
    </row>
    <row r="154" spans="2:17" s="48" customFormat="1">
      <c r="B154" s="52">
        <v>4300</v>
      </c>
      <c r="C154" s="807" t="s">
        <v>15</v>
      </c>
      <c r="D154" s="808"/>
      <c r="E154" s="97"/>
      <c r="F154" s="63"/>
      <c r="G154" s="63"/>
      <c r="H154" s="238">
        <f t="shared" si="88"/>
        <v>0</v>
      </c>
      <c r="I154" s="63"/>
      <c r="J154" s="63"/>
      <c r="K154" s="63"/>
      <c r="L154" s="238">
        <f t="shared" ref="L154:L158" si="93">SUM(I154:K154)</f>
        <v>0</v>
      </c>
      <c r="M154" s="63"/>
      <c r="N154" s="63"/>
      <c r="O154" s="63"/>
      <c r="P154" s="238">
        <f t="shared" ref="P154:P158" si="94">SUM(M154:O154)</f>
        <v>0</v>
      </c>
      <c r="Q154" s="246"/>
    </row>
    <row r="155" spans="2:17" s="48" customFormat="1">
      <c r="B155" s="52">
        <v>4500</v>
      </c>
      <c r="C155" s="806" t="s">
        <v>16</v>
      </c>
      <c r="D155" s="801"/>
      <c r="E155" s="97"/>
      <c r="F155" s="63"/>
      <c r="G155" s="63"/>
      <c r="H155" s="238">
        <f t="shared" si="88"/>
        <v>0</v>
      </c>
      <c r="I155" s="63"/>
      <c r="J155" s="63"/>
      <c r="K155" s="63"/>
      <c r="L155" s="238">
        <f t="shared" si="93"/>
        <v>0</v>
      </c>
      <c r="M155" s="63"/>
      <c r="N155" s="63"/>
      <c r="O155" s="63"/>
      <c r="P155" s="238">
        <f t="shared" si="94"/>
        <v>0</v>
      </c>
      <c r="Q155" s="246"/>
    </row>
    <row r="156" spans="2:17" s="48" customFormat="1">
      <c r="B156" s="52">
        <v>4600</v>
      </c>
      <c r="C156" s="796" t="s">
        <v>17</v>
      </c>
      <c r="D156" s="797"/>
      <c r="E156" s="97"/>
      <c r="F156" s="63"/>
      <c r="G156" s="63"/>
      <c r="H156" s="238">
        <f t="shared" si="88"/>
        <v>0</v>
      </c>
      <c r="I156" s="63"/>
      <c r="J156" s="63"/>
      <c r="K156" s="63"/>
      <c r="L156" s="238">
        <f t="shared" si="93"/>
        <v>0</v>
      </c>
      <c r="M156" s="63"/>
      <c r="N156" s="63"/>
      <c r="O156" s="63"/>
      <c r="P156" s="238">
        <f t="shared" si="94"/>
        <v>0</v>
      </c>
      <c r="Q156" s="246"/>
    </row>
    <row r="157" spans="2:17" s="48" customFormat="1">
      <c r="B157" s="2" t="s">
        <v>18</v>
      </c>
      <c r="C157" s="798" t="s">
        <v>19</v>
      </c>
      <c r="D157" s="799"/>
      <c r="E157" s="97"/>
      <c r="F157" s="63">
        <v>23338</v>
      </c>
      <c r="G157" s="63"/>
      <c r="H157" s="238">
        <f t="shared" si="88"/>
        <v>23338</v>
      </c>
      <c r="I157" s="63"/>
      <c r="J157" s="63">
        <v>23338</v>
      </c>
      <c r="K157" s="63"/>
      <c r="L157" s="238">
        <f t="shared" si="93"/>
        <v>23338</v>
      </c>
      <c r="M157" s="63"/>
      <c r="N157" s="63">
        <v>22936</v>
      </c>
      <c r="O157" s="63"/>
      <c r="P157" s="238">
        <f t="shared" si="94"/>
        <v>22936</v>
      </c>
      <c r="Q157" s="246"/>
    </row>
    <row r="158" spans="2:17" s="48" customFormat="1" ht="12" thickBot="1">
      <c r="B158" s="55">
        <v>98</v>
      </c>
      <c r="C158" s="800" t="s">
        <v>20</v>
      </c>
      <c r="D158" s="801"/>
      <c r="E158" s="239"/>
      <c r="F158" s="240"/>
      <c r="G158" s="240"/>
      <c r="H158" s="238">
        <f t="shared" si="88"/>
        <v>0</v>
      </c>
      <c r="I158" s="240"/>
      <c r="J158" s="240"/>
      <c r="K158" s="240"/>
      <c r="L158" s="238">
        <f t="shared" si="93"/>
        <v>0</v>
      </c>
      <c r="M158" s="240"/>
      <c r="N158" s="240"/>
      <c r="O158" s="240"/>
      <c r="P158" s="238">
        <f t="shared" si="94"/>
        <v>0</v>
      </c>
      <c r="Q158" s="246"/>
    </row>
    <row r="159" spans="2:17" s="48" customFormat="1" ht="12" thickBot="1">
      <c r="B159" s="67"/>
      <c r="C159" s="46"/>
      <c r="D159" s="56" t="s">
        <v>30</v>
      </c>
      <c r="E159" s="233">
        <f>SUM(E148+E149+E150+E151+E152+E154+E155+E156+E157+E158)</f>
        <v>694582</v>
      </c>
      <c r="F159" s="234">
        <f>SUM(F148+F149+F150+F151+F152+F154+F155+F156+F157+F158)</f>
        <v>156338</v>
      </c>
      <c r="G159" s="234">
        <f t="shared" ref="G159" si="95">SUM(G148+G149+G150+G151+G152+G154+G155+G156+G157+G158)</f>
        <v>143300</v>
      </c>
      <c r="H159" s="235">
        <f>SUM(H148:H158)</f>
        <v>994220</v>
      </c>
      <c r="I159" s="234">
        <f>SUM(I148+I149+I150+I151+I152+I154+I155+I156+I157+I158)</f>
        <v>628386</v>
      </c>
      <c r="J159" s="234">
        <f t="shared" ref="J159:K159" si="96">SUM(J148+J149+J150+J151+J152+J154+J155+J156+J157+J158)</f>
        <v>156338</v>
      </c>
      <c r="K159" s="234">
        <f t="shared" si="96"/>
        <v>143300</v>
      </c>
      <c r="L159" s="235">
        <f>SUM(L148:L158)</f>
        <v>928024</v>
      </c>
      <c r="M159" s="234">
        <f>SUM(M148+M149+M150+M151+M152+M154+M155+M156+M157+M158)</f>
        <v>603596</v>
      </c>
      <c r="N159" s="234">
        <f t="shared" ref="N159:O159" si="97">SUM(N148+N149+N150+N151+N152+N154+N155+N156+N157+N158)</f>
        <v>155817</v>
      </c>
      <c r="O159" s="234">
        <f t="shared" si="97"/>
        <v>135957</v>
      </c>
      <c r="P159" s="235">
        <f>SUM(P148:P158)</f>
        <v>895370</v>
      </c>
      <c r="Q159" s="246"/>
    </row>
    <row r="160" spans="2:17" s="48" customFormat="1" ht="12" thickBot="1">
      <c r="B160" s="79"/>
      <c r="C160" s="820"/>
      <c r="D160" s="821"/>
      <c r="E160" s="237"/>
      <c r="F160" s="237"/>
      <c r="G160" s="237"/>
      <c r="H160" s="237"/>
      <c r="I160" s="237"/>
      <c r="J160" s="237"/>
      <c r="K160" s="237"/>
      <c r="L160" s="237"/>
      <c r="M160" s="237"/>
      <c r="N160" s="237"/>
      <c r="O160" s="237"/>
      <c r="P160" s="237"/>
      <c r="Q160" s="246"/>
    </row>
    <row r="161" spans="2:17" s="48" customFormat="1" ht="32.25" thickBot="1">
      <c r="B161" s="33"/>
      <c r="C161" s="34" t="s">
        <v>22</v>
      </c>
      <c r="D161" s="34" t="s">
        <v>23</v>
      </c>
      <c r="E161" s="205" t="s">
        <v>2</v>
      </c>
      <c r="F161" s="206" t="s">
        <v>3</v>
      </c>
      <c r="G161" s="206" t="s">
        <v>4</v>
      </c>
      <c r="H161" s="207" t="s">
        <v>5</v>
      </c>
      <c r="I161" s="550" t="s">
        <v>2</v>
      </c>
      <c r="J161" s="551" t="s">
        <v>3</v>
      </c>
      <c r="K161" s="551" t="s">
        <v>4</v>
      </c>
      <c r="L161" s="552" t="s">
        <v>5</v>
      </c>
      <c r="M161" s="550" t="s">
        <v>2</v>
      </c>
      <c r="N161" s="551" t="s">
        <v>3</v>
      </c>
      <c r="O161" s="551" t="s">
        <v>4</v>
      </c>
      <c r="P161" s="552" t="s">
        <v>5</v>
      </c>
      <c r="Q161" s="246"/>
    </row>
    <row r="162" spans="2:17" s="48" customFormat="1" ht="12" thickBot="1">
      <c r="B162" s="35" t="s">
        <v>24</v>
      </c>
      <c r="C162" s="36">
        <v>314</v>
      </c>
      <c r="D162" s="102" t="s">
        <v>39</v>
      </c>
      <c r="E162" s="96"/>
      <c r="F162" s="49"/>
      <c r="G162" s="49"/>
      <c r="H162" s="50"/>
      <c r="I162" s="278"/>
      <c r="J162" s="49"/>
      <c r="K162" s="49"/>
      <c r="L162" s="50"/>
      <c r="M162" s="278"/>
      <c r="N162" s="49"/>
      <c r="O162" s="49"/>
      <c r="P162" s="50"/>
      <c r="Q162" s="246"/>
    </row>
    <row r="163" spans="2:17" s="48" customFormat="1">
      <c r="B163" s="51" t="s">
        <v>7</v>
      </c>
      <c r="C163" s="811" t="s">
        <v>26</v>
      </c>
      <c r="D163" s="812"/>
      <c r="E163" s="98"/>
      <c r="F163" s="66">
        <v>30879</v>
      </c>
      <c r="G163" s="66"/>
      <c r="H163" s="238">
        <f>SUM(E163:G163)</f>
        <v>30879</v>
      </c>
      <c r="I163" s="66"/>
      <c r="J163" s="66">
        <v>29179</v>
      </c>
      <c r="K163" s="66"/>
      <c r="L163" s="238">
        <f>SUM(I163:K163)</f>
        <v>29179</v>
      </c>
      <c r="M163" s="66"/>
      <c r="N163" s="66">
        <v>28910</v>
      </c>
      <c r="O163" s="66"/>
      <c r="P163" s="238">
        <f>SUM(M163:O163)</f>
        <v>28910</v>
      </c>
      <c r="Q163" s="246"/>
    </row>
    <row r="164" spans="2:17" s="48" customFormat="1">
      <c r="B164" s="52">
        <v>1000</v>
      </c>
      <c r="C164" s="804" t="s">
        <v>9</v>
      </c>
      <c r="D164" s="805"/>
      <c r="E164" s="97"/>
      <c r="F164" s="63">
        <v>11079</v>
      </c>
      <c r="G164" s="63"/>
      <c r="H164" s="238">
        <f t="shared" ref="H164:H173" si="98">SUM(E164:G164)</f>
        <v>11079</v>
      </c>
      <c r="I164" s="63"/>
      <c r="J164" s="63">
        <v>9251</v>
      </c>
      <c r="K164" s="63"/>
      <c r="L164" s="238">
        <f t="shared" ref="L164:L167" si="99">SUM(I164:K164)</f>
        <v>9251</v>
      </c>
      <c r="M164" s="63"/>
      <c r="N164" s="63">
        <v>9035</v>
      </c>
      <c r="O164" s="63"/>
      <c r="P164" s="238">
        <f t="shared" ref="P164:P167" si="100">SUM(M164:O164)</f>
        <v>9035</v>
      </c>
      <c r="Q164" s="246"/>
    </row>
    <row r="165" spans="2:17" s="48" customFormat="1">
      <c r="B165" s="53" t="s">
        <v>10</v>
      </c>
      <c r="C165" s="804" t="s">
        <v>11</v>
      </c>
      <c r="D165" s="805"/>
      <c r="E165" s="97"/>
      <c r="F165" s="63"/>
      <c r="G165" s="63"/>
      <c r="H165" s="238">
        <f t="shared" si="98"/>
        <v>0</v>
      </c>
      <c r="I165" s="63"/>
      <c r="J165" s="63"/>
      <c r="K165" s="63"/>
      <c r="L165" s="238">
        <f t="shared" si="99"/>
        <v>0</v>
      </c>
      <c r="M165" s="63"/>
      <c r="N165" s="63"/>
      <c r="O165" s="63"/>
      <c r="P165" s="238">
        <f t="shared" si="100"/>
        <v>0</v>
      </c>
      <c r="Q165" s="246"/>
    </row>
    <row r="166" spans="2:17" s="48" customFormat="1">
      <c r="B166" s="54" t="s">
        <v>12</v>
      </c>
      <c r="C166" s="806" t="s">
        <v>13</v>
      </c>
      <c r="D166" s="801"/>
      <c r="E166" s="97"/>
      <c r="F166" s="63"/>
      <c r="G166" s="63"/>
      <c r="H166" s="238">
        <f t="shared" si="98"/>
        <v>0</v>
      </c>
      <c r="I166" s="63"/>
      <c r="J166" s="63"/>
      <c r="K166" s="63"/>
      <c r="L166" s="238">
        <f t="shared" si="99"/>
        <v>0</v>
      </c>
      <c r="M166" s="63"/>
      <c r="N166" s="63"/>
      <c r="O166" s="63"/>
      <c r="P166" s="238">
        <f t="shared" si="100"/>
        <v>0</v>
      </c>
      <c r="Q166" s="246"/>
    </row>
    <row r="167" spans="2:17" s="48" customFormat="1">
      <c r="B167" s="52">
        <v>4200</v>
      </c>
      <c r="C167" s="806" t="s">
        <v>14</v>
      </c>
      <c r="D167" s="801"/>
      <c r="E167" s="97"/>
      <c r="F167" s="63"/>
      <c r="G167" s="63"/>
      <c r="H167" s="238">
        <f t="shared" si="98"/>
        <v>0</v>
      </c>
      <c r="I167" s="63"/>
      <c r="J167" s="63"/>
      <c r="K167" s="63"/>
      <c r="L167" s="238">
        <f t="shared" si="99"/>
        <v>0</v>
      </c>
      <c r="M167" s="63"/>
      <c r="N167" s="63"/>
      <c r="O167" s="63"/>
      <c r="P167" s="238">
        <f t="shared" si="100"/>
        <v>0</v>
      </c>
      <c r="Q167" s="246"/>
    </row>
    <row r="168" spans="2:17" s="48" customFormat="1" ht="15.75" customHeight="1">
      <c r="B168" s="41"/>
      <c r="C168" s="42">
        <v>4214</v>
      </c>
      <c r="D168" s="103" t="s">
        <v>91</v>
      </c>
      <c r="E168" s="97"/>
      <c r="F168" s="63"/>
      <c r="G168" s="63"/>
      <c r="H168" s="238"/>
      <c r="I168" s="63"/>
      <c r="J168" s="63"/>
      <c r="K168" s="63"/>
      <c r="L168" s="238"/>
      <c r="M168" s="63"/>
      <c r="N168" s="63"/>
      <c r="O168" s="63"/>
      <c r="P168" s="238"/>
      <c r="Q168" s="246"/>
    </row>
    <row r="169" spans="2:17" s="48" customFormat="1">
      <c r="B169" s="52">
        <v>4300</v>
      </c>
      <c r="C169" s="807" t="s">
        <v>15</v>
      </c>
      <c r="D169" s="808"/>
      <c r="E169" s="97"/>
      <c r="F169" s="63"/>
      <c r="G169" s="63"/>
      <c r="H169" s="238">
        <f t="shared" si="98"/>
        <v>0</v>
      </c>
      <c r="I169" s="63"/>
      <c r="J169" s="63"/>
      <c r="K169" s="63"/>
      <c r="L169" s="238">
        <f t="shared" ref="L169:L173" si="101">SUM(I169:K169)</f>
        <v>0</v>
      </c>
      <c r="M169" s="63"/>
      <c r="N169" s="63"/>
      <c r="O169" s="63"/>
      <c r="P169" s="238">
        <f t="shared" ref="P169:P173" si="102">SUM(M169:O169)</f>
        <v>0</v>
      </c>
      <c r="Q169" s="246"/>
    </row>
    <row r="170" spans="2:17" s="48" customFormat="1">
      <c r="B170" s="52">
        <v>4500</v>
      </c>
      <c r="C170" s="806" t="s">
        <v>16</v>
      </c>
      <c r="D170" s="801"/>
      <c r="E170" s="97"/>
      <c r="F170" s="63"/>
      <c r="G170" s="63"/>
      <c r="H170" s="238">
        <f t="shared" si="98"/>
        <v>0</v>
      </c>
      <c r="I170" s="63"/>
      <c r="J170" s="63"/>
      <c r="K170" s="63"/>
      <c r="L170" s="238">
        <f t="shared" si="101"/>
        <v>0</v>
      </c>
      <c r="M170" s="63"/>
      <c r="N170" s="63"/>
      <c r="O170" s="63"/>
      <c r="P170" s="238">
        <f t="shared" si="102"/>
        <v>0</v>
      </c>
      <c r="Q170" s="246"/>
    </row>
    <row r="171" spans="2:17" s="48" customFormat="1">
      <c r="B171" s="52">
        <v>4600</v>
      </c>
      <c r="C171" s="796" t="s">
        <v>17</v>
      </c>
      <c r="D171" s="797"/>
      <c r="E171" s="97"/>
      <c r="F171" s="63"/>
      <c r="G171" s="63"/>
      <c r="H171" s="238">
        <f t="shared" si="98"/>
        <v>0</v>
      </c>
      <c r="I171" s="63"/>
      <c r="J171" s="63"/>
      <c r="K171" s="63"/>
      <c r="L171" s="238">
        <f t="shared" si="101"/>
        <v>0</v>
      </c>
      <c r="M171" s="63"/>
      <c r="N171" s="63"/>
      <c r="O171" s="63"/>
      <c r="P171" s="238">
        <f t="shared" si="102"/>
        <v>0</v>
      </c>
      <c r="Q171" s="246"/>
    </row>
    <row r="172" spans="2:17" s="48" customFormat="1">
      <c r="B172" s="2" t="s">
        <v>18</v>
      </c>
      <c r="C172" s="798" t="s">
        <v>19</v>
      </c>
      <c r="D172" s="799"/>
      <c r="E172" s="97"/>
      <c r="F172" s="63"/>
      <c r="G172" s="63"/>
      <c r="H172" s="238">
        <f t="shared" si="98"/>
        <v>0</v>
      </c>
      <c r="I172" s="63"/>
      <c r="J172" s="63"/>
      <c r="K172" s="63"/>
      <c r="L172" s="238">
        <f t="shared" si="101"/>
        <v>0</v>
      </c>
      <c r="M172" s="63"/>
      <c r="N172" s="63"/>
      <c r="O172" s="63"/>
      <c r="P172" s="238">
        <f t="shared" si="102"/>
        <v>0</v>
      </c>
      <c r="Q172" s="246"/>
    </row>
    <row r="173" spans="2:17" s="48" customFormat="1" ht="12" thickBot="1">
      <c r="B173" s="55">
        <v>98</v>
      </c>
      <c r="C173" s="800" t="s">
        <v>20</v>
      </c>
      <c r="D173" s="801"/>
      <c r="E173" s="239"/>
      <c r="F173" s="240"/>
      <c r="G173" s="240"/>
      <c r="H173" s="238">
        <f t="shared" si="98"/>
        <v>0</v>
      </c>
      <c r="I173" s="240"/>
      <c r="J173" s="240"/>
      <c r="K173" s="240"/>
      <c r="L173" s="238">
        <f t="shared" si="101"/>
        <v>0</v>
      </c>
      <c r="M173" s="240"/>
      <c r="N173" s="240"/>
      <c r="O173" s="240"/>
      <c r="P173" s="238">
        <f t="shared" si="102"/>
        <v>0</v>
      </c>
      <c r="Q173" s="246"/>
    </row>
    <row r="174" spans="2:17" s="48" customFormat="1" ht="12" thickBot="1">
      <c r="B174" s="45"/>
      <c r="C174" s="46"/>
      <c r="D174" s="56" t="s">
        <v>27</v>
      </c>
      <c r="E174" s="233">
        <f>SUM(E163+E164+E165+E166+E167+E169+E170+E171+E172+E173)</f>
        <v>0</v>
      </c>
      <c r="F174" s="234">
        <f t="shared" ref="F174:G174" si="103">SUM(F163+F164+F165+F166+F167+F169+F170+F171+F172+F173)</f>
        <v>41958</v>
      </c>
      <c r="G174" s="234">
        <f t="shared" si="103"/>
        <v>0</v>
      </c>
      <c r="H174" s="235">
        <f>SUM(H163:H173)</f>
        <v>41958</v>
      </c>
      <c r="I174" s="234">
        <f>SUM(I163+I164+I165+I166+I167+I169+I170+I171+I172+I173)</f>
        <v>0</v>
      </c>
      <c r="J174" s="234">
        <f t="shared" ref="J174:K174" si="104">SUM(J163+J164+J165+J166+J167+J169+J170+J171+J172+J173)</f>
        <v>38430</v>
      </c>
      <c r="K174" s="234">
        <f t="shared" si="104"/>
        <v>0</v>
      </c>
      <c r="L174" s="235">
        <f>SUM(L163:L173)</f>
        <v>38430</v>
      </c>
      <c r="M174" s="234">
        <f>SUM(M163+M164+M165+M166+M167+M169+M170+M171+M172+M173)</f>
        <v>0</v>
      </c>
      <c r="N174" s="234">
        <f t="shared" ref="N174:O174" si="105">SUM(N163+N164+N165+N166+N167+N169+N170+N171+N172+N173)</f>
        <v>37945</v>
      </c>
      <c r="O174" s="234">
        <f t="shared" si="105"/>
        <v>0</v>
      </c>
      <c r="P174" s="235">
        <f>SUM(P163:P173)</f>
        <v>37945</v>
      </c>
      <c r="Q174" s="246"/>
    </row>
    <row r="175" spans="2:17" s="48" customFormat="1" ht="12" thickBot="1">
      <c r="B175" s="74"/>
      <c r="C175" s="813"/>
      <c r="D175" s="814"/>
      <c r="E175" s="237"/>
      <c r="F175" s="237"/>
      <c r="G175" s="237"/>
      <c r="H175" s="237"/>
      <c r="I175" s="237"/>
      <c r="J175" s="237"/>
      <c r="K175" s="237"/>
      <c r="L175" s="237"/>
      <c r="M175" s="237"/>
      <c r="N175" s="237"/>
      <c r="O175" s="237"/>
      <c r="P175" s="237"/>
      <c r="Q175" s="246"/>
    </row>
    <row r="176" spans="2:17" s="48" customFormat="1" ht="32.25" thickBot="1">
      <c r="B176" s="33"/>
      <c r="C176" s="34" t="s">
        <v>22</v>
      </c>
      <c r="D176" s="34" t="s">
        <v>23</v>
      </c>
      <c r="E176" s="205" t="s">
        <v>2</v>
      </c>
      <c r="F176" s="206" t="s">
        <v>3</v>
      </c>
      <c r="G176" s="206" t="s">
        <v>4</v>
      </c>
      <c r="H176" s="207" t="s">
        <v>5</v>
      </c>
      <c r="I176" s="550" t="s">
        <v>2</v>
      </c>
      <c r="J176" s="551" t="s">
        <v>3</v>
      </c>
      <c r="K176" s="551" t="s">
        <v>4</v>
      </c>
      <c r="L176" s="552" t="s">
        <v>5</v>
      </c>
      <c r="M176" s="550" t="s">
        <v>2</v>
      </c>
      <c r="N176" s="551" t="s">
        <v>3</v>
      </c>
      <c r="O176" s="551" t="s">
        <v>4</v>
      </c>
      <c r="P176" s="552" t="s">
        <v>5</v>
      </c>
      <c r="Q176" s="246"/>
    </row>
    <row r="177" spans="2:17" s="48" customFormat="1" ht="12" thickBot="1">
      <c r="B177" s="35" t="s">
        <v>24</v>
      </c>
      <c r="C177" s="36">
        <v>318</v>
      </c>
      <c r="D177" s="102" t="s">
        <v>40</v>
      </c>
      <c r="E177" s="96"/>
      <c r="F177" s="49"/>
      <c r="G177" s="49"/>
      <c r="H177" s="50"/>
      <c r="I177" s="278"/>
      <c r="J177" s="49"/>
      <c r="K177" s="49"/>
      <c r="L177" s="50"/>
      <c r="M177" s="278"/>
      <c r="N177" s="49"/>
      <c r="O177" s="49"/>
      <c r="P177" s="50"/>
      <c r="Q177" s="246"/>
    </row>
    <row r="178" spans="2:17" s="48" customFormat="1">
      <c r="B178" s="51" t="s">
        <v>7</v>
      </c>
      <c r="C178" s="811" t="s">
        <v>26</v>
      </c>
      <c r="D178" s="812"/>
      <c r="E178" s="98">
        <v>124277</v>
      </c>
      <c r="F178" s="66"/>
      <c r="G178" s="66"/>
      <c r="H178" s="238">
        <f>SUM(E178:G178)</f>
        <v>124277</v>
      </c>
      <c r="I178" s="66">
        <v>121698</v>
      </c>
      <c r="J178" s="66"/>
      <c r="K178" s="66"/>
      <c r="L178" s="238">
        <f>SUM(I178:K178)</f>
        <v>121698</v>
      </c>
      <c r="M178" s="66">
        <v>120289</v>
      </c>
      <c r="N178" s="66"/>
      <c r="O178" s="66"/>
      <c r="P178" s="238">
        <f>SUM(M178:O178)</f>
        <v>120289</v>
      </c>
      <c r="Q178" s="246"/>
    </row>
    <row r="179" spans="2:17" s="48" customFormat="1">
      <c r="B179" s="52">
        <v>1000</v>
      </c>
      <c r="C179" s="804" t="s">
        <v>9</v>
      </c>
      <c r="D179" s="805"/>
      <c r="E179" s="97">
        <v>44711</v>
      </c>
      <c r="F179" s="63"/>
      <c r="G179" s="63"/>
      <c r="H179" s="238">
        <f t="shared" ref="H179:H188" si="106">SUM(E179:G179)</f>
        <v>44711</v>
      </c>
      <c r="I179" s="63">
        <v>46533</v>
      </c>
      <c r="J179" s="63"/>
      <c r="K179" s="63"/>
      <c r="L179" s="238">
        <f t="shared" ref="L179:L182" si="107">SUM(I179:K179)</f>
        <v>46533</v>
      </c>
      <c r="M179" s="63">
        <v>32485</v>
      </c>
      <c r="N179" s="63"/>
      <c r="O179" s="63"/>
      <c r="P179" s="238">
        <f t="shared" ref="P179:P182" si="108">SUM(M179:O179)</f>
        <v>32485</v>
      </c>
      <c r="Q179" s="246"/>
    </row>
    <row r="180" spans="2:17" s="48" customFormat="1">
      <c r="B180" s="53" t="s">
        <v>10</v>
      </c>
      <c r="C180" s="804" t="s">
        <v>11</v>
      </c>
      <c r="D180" s="805"/>
      <c r="E180" s="97">
        <v>700</v>
      </c>
      <c r="F180" s="63"/>
      <c r="G180" s="63"/>
      <c r="H180" s="238">
        <f t="shared" si="106"/>
        <v>700</v>
      </c>
      <c r="I180" s="63">
        <v>700</v>
      </c>
      <c r="J180" s="63"/>
      <c r="K180" s="63"/>
      <c r="L180" s="238">
        <f t="shared" si="107"/>
        <v>700</v>
      </c>
      <c r="M180" s="63">
        <v>510</v>
      </c>
      <c r="N180" s="63"/>
      <c r="O180" s="63"/>
      <c r="P180" s="238">
        <f t="shared" si="108"/>
        <v>510</v>
      </c>
      <c r="Q180" s="246"/>
    </row>
    <row r="181" spans="2:17" s="48" customFormat="1">
      <c r="B181" s="54" t="s">
        <v>12</v>
      </c>
      <c r="C181" s="806" t="s">
        <v>13</v>
      </c>
      <c r="D181" s="801"/>
      <c r="E181" s="97"/>
      <c r="F181" s="63"/>
      <c r="G181" s="63"/>
      <c r="H181" s="238">
        <f t="shared" si="106"/>
        <v>0</v>
      </c>
      <c r="I181" s="63"/>
      <c r="J181" s="63"/>
      <c r="K181" s="63"/>
      <c r="L181" s="238">
        <f t="shared" si="107"/>
        <v>0</v>
      </c>
      <c r="M181" s="63"/>
      <c r="N181" s="63"/>
      <c r="O181" s="63"/>
      <c r="P181" s="238">
        <f t="shared" si="108"/>
        <v>0</v>
      </c>
      <c r="Q181" s="246"/>
    </row>
    <row r="182" spans="2:17" s="48" customFormat="1">
      <c r="B182" s="52">
        <v>4200</v>
      </c>
      <c r="C182" s="806" t="s">
        <v>14</v>
      </c>
      <c r="D182" s="801"/>
      <c r="E182" s="97"/>
      <c r="F182" s="63"/>
      <c r="G182" s="63"/>
      <c r="H182" s="238">
        <f t="shared" si="106"/>
        <v>0</v>
      </c>
      <c r="I182" s="63"/>
      <c r="J182" s="63"/>
      <c r="K182" s="63"/>
      <c r="L182" s="238">
        <f t="shared" si="107"/>
        <v>0</v>
      </c>
      <c r="M182" s="63"/>
      <c r="N182" s="63"/>
      <c r="O182" s="63"/>
      <c r="P182" s="238">
        <f t="shared" si="108"/>
        <v>0</v>
      </c>
      <c r="Q182" s="246"/>
    </row>
    <row r="183" spans="2:17" s="48" customFormat="1" ht="18" customHeight="1">
      <c r="B183" s="41"/>
      <c r="C183" s="42">
        <v>4214</v>
      </c>
      <c r="D183" s="103" t="s">
        <v>91</v>
      </c>
      <c r="E183" s="97"/>
      <c r="F183" s="63"/>
      <c r="G183" s="63"/>
      <c r="H183" s="238"/>
      <c r="I183" s="63"/>
      <c r="J183" s="63"/>
      <c r="K183" s="63"/>
      <c r="L183" s="238"/>
      <c r="M183" s="63"/>
      <c r="N183" s="63"/>
      <c r="O183" s="63"/>
      <c r="P183" s="238"/>
      <c r="Q183" s="246"/>
    </row>
    <row r="184" spans="2:17" s="48" customFormat="1">
      <c r="B184" s="52">
        <v>4300</v>
      </c>
      <c r="C184" s="807" t="s">
        <v>15</v>
      </c>
      <c r="D184" s="808"/>
      <c r="E184" s="97"/>
      <c r="F184" s="63"/>
      <c r="G184" s="63"/>
      <c r="H184" s="238">
        <f t="shared" si="106"/>
        <v>0</v>
      </c>
      <c r="I184" s="63"/>
      <c r="J184" s="63"/>
      <c r="K184" s="63"/>
      <c r="L184" s="238">
        <f t="shared" ref="L184:L188" si="109">SUM(I184:K184)</f>
        <v>0</v>
      </c>
      <c r="M184" s="63"/>
      <c r="N184" s="63"/>
      <c r="O184" s="63"/>
      <c r="P184" s="238">
        <f t="shared" ref="P184:P188" si="110">SUM(M184:O184)</f>
        <v>0</v>
      </c>
      <c r="Q184" s="246"/>
    </row>
    <row r="185" spans="2:17" s="48" customFormat="1">
      <c r="B185" s="52">
        <v>4500</v>
      </c>
      <c r="C185" s="806" t="s">
        <v>16</v>
      </c>
      <c r="D185" s="801"/>
      <c r="E185" s="97"/>
      <c r="F185" s="63"/>
      <c r="G185" s="63"/>
      <c r="H185" s="238">
        <f t="shared" si="106"/>
        <v>0</v>
      </c>
      <c r="I185" s="63"/>
      <c r="J185" s="63"/>
      <c r="K185" s="63"/>
      <c r="L185" s="238">
        <f t="shared" si="109"/>
        <v>0</v>
      </c>
      <c r="M185" s="63"/>
      <c r="N185" s="63"/>
      <c r="O185" s="63"/>
      <c r="P185" s="238">
        <f t="shared" si="110"/>
        <v>0</v>
      </c>
      <c r="Q185" s="246"/>
    </row>
    <row r="186" spans="2:17" s="48" customFormat="1">
      <c r="B186" s="52">
        <v>4600</v>
      </c>
      <c r="C186" s="796" t="s">
        <v>17</v>
      </c>
      <c r="D186" s="797"/>
      <c r="E186" s="97"/>
      <c r="F186" s="63"/>
      <c r="G186" s="63"/>
      <c r="H186" s="238">
        <f t="shared" si="106"/>
        <v>0</v>
      </c>
      <c r="I186" s="63"/>
      <c r="J186" s="63"/>
      <c r="K186" s="63"/>
      <c r="L186" s="238">
        <f t="shared" si="109"/>
        <v>0</v>
      </c>
      <c r="M186" s="63"/>
      <c r="N186" s="63"/>
      <c r="O186" s="63"/>
      <c r="P186" s="238">
        <f t="shared" si="110"/>
        <v>0</v>
      </c>
      <c r="Q186" s="246"/>
    </row>
    <row r="187" spans="2:17" s="48" customFormat="1">
      <c r="B187" s="2" t="s">
        <v>18</v>
      </c>
      <c r="C187" s="798" t="s">
        <v>19</v>
      </c>
      <c r="D187" s="799"/>
      <c r="E187" s="97"/>
      <c r="F187" s="63"/>
      <c r="G187" s="63"/>
      <c r="H187" s="238">
        <f t="shared" si="106"/>
        <v>0</v>
      </c>
      <c r="I187" s="63"/>
      <c r="J187" s="63"/>
      <c r="K187" s="63"/>
      <c r="L187" s="238">
        <f t="shared" si="109"/>
        <v>0</v>
      </c>
      <c r="M187" s="63"/>
      <c r="N187" s="63"/>
      <c r="O187" s="63"/>
      <c r="P187" s="238">
        <f t="shared" si="110"/>
        <v>0</v>
      </c>
      <c r="Q187" s="246"/>
    </row>
    <row r="188" spans="2:17" s="48" customFormat="1" ht="12" thickBot="1">
      <c r="B188" s="55">
        <v>98</v>
      </c>
      <c r="C188" s="800" t="s">
        <v>20</v>
      </c>
      <c r="D188" s="801"/>
      <c r="E188" s="239"/>
      <c r="F188" s="240"/>
      <c r="G188" s="240"/>
      <c r="H188" s="238">
        <f t="shared" si="106"/>
        <v>0</v>
      </c>
      <c r="I188" s="240"/>
      <c r="J188" s="240"/>
      <c r="K188" s="240"/>
      <c r="L188" s="238">
        <f t="shared" si="109"/>
        <v>0</v>
      </c>
      <c r="M188" s="240"/>
      <c r="N188" s="240"/>
      <c r="O188" s="240"/>
      <c r="P188" s="238">
        <f t="shared" si="110"/>
        <v>0</v>
      </c>
      <c r="Q188" s="246"/>
    </row>
    <row r="189" spans="2:17" s="48" customFormat="1" ht="12" thickBot="1">
      <c r="B189" s="45"/>
      <c r="C189" s="46"/>
      <c r="D189" s="56" t="s">
        <v>27</v>
      </c>
      <c r="E189" s="233">
        <f>SUM(E178+E179+E180+E181+E182+E184+E185+E186+E187+E188)</f>
        <v>169688</v>
      </c>
      <c r="F189" s="234">
        <f t="shared" ref="F189:G189" si="111">SUM(F178+F179+F180+F181+F182+F184+F185+F186+F187+F188)</f>
        <v>0</v>
      </c>
      <c r="G189" s="234">
        <f t="shared" si="111"/>
        <v>0</v>
      </c>
      <c r="H189" s="235">
        <f>SUM(H178:H188)</f>
        <v>169688</v>
      </c>
      <c r="I189" s="234">
        <f>SUM(I178+I179+I180+I181+I182+I184+I185+I186+I187+I188)</f>
        <v>168931</v>
      </c>
      <c r="J189" s="234">
        <f t="shared" ref="J189:K189" si="112">SUM(J178+J179+J180+J181+J182+J184+J185+J186+J187+J188)</f>
        <v>0</v>
      </c>
      <c r="K189" s="234">
        <f t="shared" si="112"/>
        <v>0</v>
      </c>
      <c r="L189" s="235">
        <f>SUM(L178:L188)</f>
        <v>168931</v>
      </c>
      <c r="M189" s="234">
        <f>SUM(M178+M179+M180+M181+M182+M184+M185+M186+M187+M188)</f>
        <v>153284</v>
      </c>
      <c r="N189" s="234">
        <f t="shared" ref="N189:O189" si="113">SUM(N178+N179+N180+N181+N182+N184+N185+N186+N187+N188)</f>
        <v>0</v>
      </c>
      <c r="O189" s="234">
        <f t="shared" si="113"/>
        <v>0</v>
      </c>
      <c r="P189" s="235">
        <f>SUM(P178:P188)</f>
        <v>153284</v>
      </c>
      <c r="Q189" s="246"/>
    </row>
    <row r="190" spans="2:17" s="48" customFormat="1" ht="12" thickBot="1">
      <c r="B190" s="118"/>
      <c r="C190" s="64"/>
      <c r="D190" s="119"/>
      <c r="E190" s="247"/>
      <c r="F190" s="247"/>
      <c r="G190" s="248"/>
      <c r="H190" s="248"/>
      <c r="I190" s="247"/>
      <c r="J190" s="247"/>
      <c r="K190" s="248"/>
      <c r="L190" s="248"/>
      <c r="M190" s="247"/>
      <c r="N190" s="247"/>
      <c r="O190" s="248"/>
      <c r="P190" s="248"/>
      <c r="Q190" s="246"/>
    </row>
    <row r="191" spans="2:17" s="48" customFormat="1" ht="32.25" thickBot="1">
      <c r="B191" s="33"/>
      <c r="C191" s="34" t="s">
        <v>22</v>
      </c>
      <c r="D191" s="34" t="s">
        <v>23</v>
      </c>
      <c r="E191" s="205" t="s">
        <v>2</v>
      </c>
      <c r="F191" s="206" t="s">
        <v>3</v>
      </c>
      <c r="G191" s="206" t="s">
        <v>4</v>
      </c>
      <c r="H191" s="207" t="s">
        <v>5</v>
      </c>
      <c r="I191" s="550" t="s">
        <v>2</v>
      </c>
      <c r="J191" s="551" t="s">
        <v>3</v>
      </c>
      <c r="K191" s="551" t="s">
        <v>4</v>
      </c>
      <c r="L191" s="552" t="s">
        <v>5</v>
      </c>
      <c r="M191" s="550" t="s">
        <v>2</v>
      </c>
      <c r="N191" s="551" t="s">
        <v>3</v>
      </c>
      <c r="O191" s="551" t="s">
        <v>4</v>
      </c>
      <c r="P191" s="552" t="s">
        <v>5</v>
      </c>
      <c r="Q191" s="246"/>
    </row>
    <row r="192" spans="2:17" s="48" customFormat="1" ht="12" thickBot="1">
      <c r="B192" s="35" t="s">
        <v>24</v>
      </c>
      <c r="C192" s="36">
        <v>322</v>
      </c>
      <c r="D192" s="102" t="s">
        <v>41</v>
      </c>
      <c r="E192" s="96"/>
      <c r="F192" s="49"/>
      <c r="G192" s="49"/>
      <c r="H192" s="50"/>
      <c r="I192" s="278"/>
      <c r="J192" s="49"/>
      <c r="K192" s="49"/>
      <c r="L192" s="50"/>
      <c r="M192" s="278"/>
      <c r="N192" s="49"/>
      <c r="O192" s="49"/>
      <c r="P192" s="50"/>
      <c r="Q192" s="246"/>
    </row>
    <row r="193" spans="2:17" s="48" customFormat="1">
      <c r="B193" s="51" t="s">
        <v>7</v>
      </c>
      <c r="C193" s="811" t="s">
        <v>26</v>
      </c>
      <c r="D193" s="812"/>
      <c r="E193" s="99">
        <v>2708617</v>
      </c>
      <c r="F193" s="83"/>
      <c r="G193" s="83">
        <v>83745</v>
      </c>
      <c r="H193" s="244">
        <f>SUM(E193:G193)</f>
        <v>2792362</v>
      </c>
      <c r="I193" s="279">
        <v>2799477</v>
      </c>
      <c r="J193" s="83"/>
      <c r="K193" s="83">
        <v>91795</v>
      </c>
      <c r="L193" s="244">
        <f>SUM(I193:K193)</f>
        <v>2891272</v>
      </c>
      <c r="M193" s="279">
        <v>2738751</v>
      </c>
      <c r="N193" s="83"/>
      <c r="O193" s="83">
        <v>69004</v>
      </c>
      <c r="P193" s="244">
        <f>SUM(M193:O193)</f>
        <v>2807755</v>
      </c>
      <c r="Q193" s="246"/>
    </row>
    <row r="194" spans="2:17" s="48" customFormat="1">
      <c r="B194" s="52">
        <v>1000</v>
      </c>
      <c r="C194" s="804" t="s">
        <v>9</v>
      </c>
      <c r="D194" s="805"/>
      <c r="E194" s="97">
        <v>760350</v>
      </c>
      <c r="F194" s="63"/>
      <c r="G194" s="63">
        <v>84711</v>
      </c>
      <c r="H194" s="238">
        <f t="shared" ref="H194:H203" si="114">SUM(E194:G194)</f>
        <v>845061</v>
      </c>
      <c r="I194" s="276">
        <v>796864</v>
      </c>
      <c r="J194" s="63"/>
      <c r="K194" s="63">
        <v>140870</v>
      </c>
      <c r="L194" s="238">
        <f t="shared" ref="L194:L198" si="115">SUM(I194:K194)</f>
        <v>937734</v>
      </c>
      <c r="M194" s="276">
        <v>565146</v>
      </c>
      <c r="N194" s="63"/>
      <c r="O194" s="63">
        <v>82095</v>
      </c>
      <c r="P194" s="238">
        <f t="shared" ref="P194:P198" si="116">SUM(M194:O194)</f>
        <v>647241</v>
      </c>
      <c r="Q194" s="246"/>
    </row>
    <row r="195" spans="2:17" s="48" customFormat="1">
      <c r="B195" s="53" t="s">
        <v>10</v>
      </c>
      <c r="C195" s="804" t="s">
        <v>11</v>
      </c>
      <c r="D195" s="805"/>
      <c r="E195" s="97">
        <v>11050</v>
      </c>
      <c r="F195" s="63"/>
      <c r="G195" s="63">
        <v>400</v>
      </c>
      <c r="H195" s="238">
        <f t="shared" si="114"/>
        <v>11450</v>
      </c>
      <c r="I195" s="276">
        <v>11564</v>
      </c>
      <c r="J195" s="63"/>
      <c r="K195" s="63">
        <v>400</v>
      </c>
      <c r="L195" s="238">
        <f t="shared" si="115"/>
        <v>11964</v>
      </c>
      <c r="M195" s="276">
        <v>9838</v>
      </c>
      <c r="N195" s="63"/>
      <c r="O195" s="63">
        <v>342</v>
      </c>
      <c r="P195" s="238">
        <f t="shared" si="116"/>
        <v>10180</v>
      </c>
      <c r="Q195" s="246"/>
    </row>
    <row r="196" spans="2:17" s="48" customFormat="1">
      <c r="B196" s="54" t="s">
        <v>12</v>
      </c>
      <c r="C196" s="806" t="s">
        <v>13</v>
      </c>
      <c r="D196" s="801"/>
      <c r="E196" s="239">
        <v>11133</v>
      </c>
      <c r="F196" s="240"/>
      <c r="G196" s="240"/>
      <c r="H196" s="238">
        <f t="shared" si="114"/>
        <v>11133</v>
      </c>
      <c r="I196" s="280">
        <v>12960</v>
      </c>
      <c r="J196" s="240"/>
      <c r="K196" s="240"/>
      <c r="L196" s="238">
        <f t="shared" si="115"/>
        <v>12960</v>
      </c>
      <c r="M196" s="280">
        <v>11234</v>
      </c>
      <c r="N196" s="240"/>
      <c r="O196" s="240"/>
      <c r="P196" s="238">
        <f t="shared" si="116"/>
        <v>11234</v>
      </c>
      <c r="Q196" s="246"/>
    </row>
    <row r="197" spans="2:17" s="48" customFormat="1">
      <c r="B197" s="52">
        <v>4200</v>
      </c>
      <c r="C197" s="806" t="s">
        <v>14</v>
      </c>
      <c r="D197" s="801"/>
      <c r="E197" s="97"/>
      <c r="F197" s="63"/>
      <c r="G197" s="63"/>
      <c r="H197" s="238">
        <f t="shared" si="114"/>
        <v>0</v>
      </c>
      <c r="I197" s="276"/>
      <c r="J197" s="63"/>
      <c r="K197" s="63"/>
      <c r="L197" s="238">
        <f t="shared" si="115"/>
        <v>0</v>
      </c>
      <c r="M197" s="276"/>
      <c r="N197" s="63"/>
      <c r="O197" s="63"/>
      <c r="P197" s="238">
        <f t="shared" si="116"/>
        <v>0</v>
      </c>
      <c r="Q197" s="246"/>
    </row>
    <row r="198" spans="2:17" s="48" customFormat="1" ht="17.25" customHeight="1">
      <c r="B198" s="41"/>
      <c r="C198" s="42">
        <v>4214</v>
      </c>
      <c r="D198" s="103" t="s">
        <v>91</v>
      </c>
      <c r="E198" s="97"/>
      <c r="F198" s="63"/>
      <c r="G198" s="63"/>
      <c r="H198" s="238">
        <f t="shared" si="114"/>
        <v>0</v>
      </c>
      <c r="I198" s="276"/>
      <c r="J198" s="63"/>
      <c r="K198" s="63"/>
      <c r="L198" s="238">
        <f t="shared" si="115"/>
        <v>0</v>
      </c>
      <c r="M198" s="276"/>
      <c r="N198" s="63"/>
      <c r="O198" s="63"/>
      <c r="P198" s="238">
        <f t="shared" si="116"/>
        <v>0</v>
      </c>
      <c r="Q198" s="246"/>
    </row>
    <row r="199" spans="2:17" s="48" customFormat="1">
      <c r="B199" s="52">
        <v>4300</v>
      </c>
      <c r="C199" s="807" t="s">
        <v>15</v>
      </c>
      <c r="D199" s="808"/>
      <c r="E199" s="97"/>
      <c r="F199" s="63"/>
      <c r="G199" s="63"/>
      <c r="H199" s="238"/>
      <c r="I199" s="276"/>
      <c r="J199" s="63"/>
      <c r="K199" s="63"/>
      <c r="L199" s="238"/>
      <c r="M199" s="276"/>
      <c r="N199" s="63"/>
      <c r="O199" s="63"/>
      <c r="P199" s="238"/>
      <c r="Q199" s="246"/>
    </row>
    <row r="200" spans="2:17" s="48" customFormat="1">
      <c r="B200" s="52">
        <v>4500</v>
      </c>
      <c r="C200" s="806" t="s">
        <v>16</v>
      </c>
      <c r="D200" s="801"/>
      <c r="E200" s="97"/>
      <c r="F200" s="63"/>
      <c r="G200" s="63"/>
      <c r="H200" s="238">
        <f t="shared" si="114"/>
        <v>0</v>
      </c>
      <c r="I200" s="276"/>
      <c r="J200" s="63"/>
      <c r="K200" s="63"/>
      <c r="L200" s="238">
        <f t="shared" ref="L200:L203" si="117">SUM(I200:K200)</f>
        <v>0</v>
      </c>
      <c r="M200" s="276"/>
      <c r="N200" s="63"/>
      <c r="O200" s="63"/>
      <c r="P200" s="238">
        <f t="shared" ref="P200:P203" si="118">SUM(M200:O200)</f>
        <v>0</v>
      </c>
      <c r="Q200" s="246"/>
    </row>
    <row r="201" spans="2:17" s="48" customFormat="1">
      <c r="B201" s="52">
        <v>4600</v>
      </c>
      <c r="C201" s="796" t="s">
        <v>17</v>
      </c>
      <c r="D201" s="797"/>
      <c r="E201" s="97"/>
      <c r="F201" s="63"/>
      <c r="G201" s="63"/>
      <c r="H201" s="238">
        <f t="shared" si="114"/>
        <v>0</v>
      </c>
      <c r="I201" s="276"/>
      <c r="J201" s="63"/>
      <c r="K201" s="63"/>
      <c r="L201" s="238">
        <f t="shared" si="117"/>
        <v>0</v>
      </c>
      <c r="M201" s="276"/>
      <c r="N201" s="63"/>
      <c r="O201" s="63"/>
      <c r="P201" s="238">
        <f t="shared" si="118"/>
        <v>0</v>
      </c>
      <c r="Q201" s="246"/>
    </row>
    <row r="202" spans="2:17" s="48" customFormat="1">
      <c r="B202" s="2" t="s">
        <v>18</v>
      </c>
      <c r="C202" s="798" t="s">
        <v>19</v>
      </c>
      <c r="D202" s="799"/>
      <c r="E202" s="97">
        <v>54014</v>
      </c>
      <c r="F202" s="63"/>
      <c r="G202" s="63">
        <v>11500</v>
      </c>
      <c r="H202" s="238">
        <f t="shared" si="114"/>
        <v>65514</v>
      </c>
      <c r="I202" s="276">
        <v>57000</v>
      </c>
      <c r="J202" s="63">
        <v>11800</v>
      </c>
      <c r="K202" s="63">
        <v>11500</v>
      </c>
      <c r="L202" s="238">
        <f t="shared" si="117"/>
        <v>80300</v>
      </c>
      <c r="M202" s="276">
        <v>48638</v>
      </c>
      <c r="N202" s="63">
        <v>11666</v>
      </c>
      <c r="O202" s="63">
        <v>11420</v>
      </c>
      <c r="P202" s="238">
        <f t="shared" si="118"/>
        <v>71724</v>
      </c>
      <c r="Q202" s="246"/>
    </row>
    <row r="203" spans="2:17" s="48" customFormat="1" ht="12" thickBot="1">
      <c r="B203" s="55">
        <v>98</v>
      </c>
      <c r="C203" s="800" t="s">
        <v>20</v>
      </c>
      <c r="D203" s="834"/>
      <c r="E203" s="249"/>
      <c r="F203" s="232"/>
      <c r="G203" s="232"/>
      <c r="H203" s="250">
        <f t="shared" si="114"/>
        <v>0</v>
      </c>
      <c r="I203" s="281"/>
      <c r="J203" s="232"/>
      <c r="K203" s="232"/>
      <c r="L203" s="250">
        <f t="shared" si="117"/>
        <v>0</v>
      </c>
      <c r="M203" s="281"/>
      <c r="N203" s="232"/>
      <c r="O203" s="232"/>
      <c r="P203" s="250">
        <f t="shared" si="118"/>
        <v>0</v>
      </c>
      <c r="Q203" s="246"/>
    </row>
    <row r="204" spans="2:17" s="48" customFormat="1" ht="12" thickBot="1">
      <c r="B204" s="45"/>
      <c r="C204" s="46"/>
      <c r="D204" s="56" t="s">
        <v>30</v>
      </c>
      <c r="E204" s="233">
        <f>SUM(E193+E194+E195+E196+E197+E199+E200+E201+E202+E203)</f>
        <v>3545164</v>
      </c>
      <c r="F204" s="234">
        <f t="shared" ref="F204:G204" si="119">SUM(F193+F194+F195+F196+F197+F199+F200+F201+F202+F203)</f>
        <v>0</v>
      </c>
      <c r="G204" s="234">
        <f t="shared" si="119"/>
        <v>180356</v>
      </c>
      <c r="H204" s="235">
        <f>SUM(H193:H203)</f>
        <v>3725520</v>
      </c>
      <c r="I204" s="234">
        <f>SUM(I193+I194+I195+I196+I197+I199+I200+I201+I202+I203)</f>
        <v>3677865</v>
      </c>
      <c r="J204" s="234">
        <f t="shared" ref="J204:K204" si="120">SUM(J193+J194+J195+J196+J197+J199+J200+J201+J202+J203)</f>
        <v>11800</v>
      </c>
      <c r="K204" s="234">
        <f t="shared" si="120"/>
        <v>244565</v>
      </c>
      <c r="L204" s="235">
        <f>SUM(L193:L203)</f>
        <v>3934230</v>
      </c>
      <c r="M204" s="234">
        <f>SUM(M193+M194+M195+M196+M197+M199+M200+M201+M202+M203)</f>
        <v>3373607</v>
      </c>
      <c r="N204" s="234">
        <f t="shared" ref="N204:O204" si="121">SUM(N193+N194+N195+N196+N197+N199+N200+N201+N202+N203)</f>
        <v>11666</v>
      </c>
      <c r="O204" s="234">
        <f t="shared" si="121"/>
        <v>162861</v>
      </c>
      <c r="P204" s="235">
        <f>SUM(P193:P203)</f>
        <v>3548134</v>
      </c>
      <c r="Q204" s="246"/>
    </row>
    <row r="205" spans="2:17" s="48" customFormat="1" ht="12" thickBot="1">
      <c r="B205" s="106"/>
      <c r="C205" s="57"/>
      <c r="D205" s="107"/>
      <c r="E205" s="237"/>
      <c r="F205" s="237"/>
      <c r="G205" s="237"/>
      <c r="H205" s="237"/>
      <c r="I205" s="237"/>
      <c r="J205" s="237"/>
      <c r="K205" s="237"/>
      <c r="L205" s="237"/>
      <c r="M205" s="237"/>
      <c r="N205" s="237"/>
      <c r="O205" s="237"/>
      <c r="P205" s="237"/>
      <c r="Q205" s="246"/>
    </row>
    <row r="206" spans="2:17" s="48" customFormat="1" ht="24.75" customHeight="1" thickBot="1">
      <c r="B206" s="33"/>
      <c r="C206" s="34" t="s">
        <v>22</v>
      </c>
      <c r="D206" s="34" t="s">
        <v>23</v>
      </c>
      <c r="E206" s="205" t="s">
        <v>2</v>
      </c>
      <c r="F206" s="206" t="s">
        <v>3</v>
      </c>
      <c r="G206" s="206" t="s">
        <v>4</v>
      </c>
      <c r="H206" s="207" t="s">
        <v>5</v>
      </c>
      <c r="I206" s="550" t="s">
        <v>2</v>
      </c>
      <c r="J206" s="551" t="s">
        <v>3</v>
      </c>
      <c r="K206" s="551" t="s">
        <v>4</v>
      </c>
      <c r="L206" s="552" t="s">
        <v>5</v>
      </c>
      <c r="M206" s="550" t="s">
        <v>2</v>
      </c>
      <c r="N206" s="551" t="s">
        <v>3</v>
      </c>
      <c r="O206" s="551" t="s">
        <v>4</v>
      </c>
      <c r="P206" s="552" t="s">
        <v>5</v>
      </c>
      <c r="Q206" s="246"/>
    </row>
    <row r="207" spans="2:17" s="48" customFormat="1" ht="12" thickBot="1">
      <c r="B207" s="35" t="s">
        <v>24</v>
      </c>
      <c r="C207" s="36">
        <v>326</v>
      </c>
      <c r="D207" s="102" t="s">
        <v>42</v>
      </c>
      <c r="E207" s="96"/>
      <c r="F207" s="49"/>
      <c r="G207" s="49"/>
      <c r="H207" s="50"/>
      <c r="I207" s="278"/>
      <c r="J207" s="49"/>
      <c r="K207" s="49"/>
      <c r="L207" s="50"/>
      <c r="M207" s="278"/>
      <c r="N207" s="49"/>
      <c r="O207" s="49"/>
      <c r="P207" s="50"/>
      <c r="Q207" s="246"/>
    </row>
    <row r="208" spans="2:17" s="48" customFormat="1">
      <c r="B208" s="51" t="s">
        <v>7</v>
      </c>
      <c r="C208" s="811" t="s">
        <v>26</v>
      </c>
      <c r="D208" s="812"/>
      <c r="E208" s="98">
        <v>147000</v>
      </c>
      <c r="F208" s="66"/>
      <c r="G208" s="66"/>
      <c r="H208" s="238">
        <f>SUM(E208:G208)</f>
        <v>147000</v>
      </c>
      <c r="I208" s="66">
        <v>173847</v>
      </c>
      <c r="J208" s="66"/>
      <c r="K208" s="66"/>
      <c r="L208" s="238">
        <f>SUM(I208:K208)</f>
        <v>173847</v>
      </c>
      <c r="M208" s="66">
        <v>173685</v>
      </c>
      <c r="N208" s="66"/>
      <c r="O208" s="66"/>
      <c r="P208" s="238">
        <f>SUM(M208:O208)</f>
        <v>173685</v>
      </c>
      <c r="Q208" s="604">
        <f>SUM(P208,L208)</f>
        <v>347532</v>
      </c>
    </row>
    <row r="209" spans="2:17" s="48" customFormat="1">
      <c r="B209" s="52">
        <v>1000</v>
      </c>
      <c r="C209" s="804" t="s">
        <v>9</v>
      </c>
      <c r="D209" s="805"/>
      <c r="E209" s="97">
        <v>172527</v>
      </c>
      <c r="F209" s="63"/>
      <c r="G209" s="63"/>
      <c r="H209" s="238">
        <f t="shared" ref="H209:H218" si="122">SUM(E209:G209)</f>
        <v>172527</v>
      </c>
      <c r="I209" s="63">
        <v>145680</v>
      </c>
      <c r="J209" s="63"/>
      <c r="K209" s="63"/>
      <c r="L209" s="238">
        <f t="shared" ref="L209:L212" si="123">SUM(I209:K209)</f>
        <v>145680</v>
      </c>
      <c r="M209" s="63">
        <v>112173</v>
      </c>
      <c r="N209" s="63"/>
      <c r="O209" s="63"/>
      <c r="P209" s="238">
        <f t="shared" ref="P209:P212" si="124">SUM(M209:O209)</f>
        <v>112173</v>
      </c>
      <c r="Q209" s="604">
        <f>SUM(P209,L209)</f>
        <v>257853</v>
      </c>
    </row>
    <row r="210" spans="2:17" s="48" customFormat="1">
      <c r="B210" s="53" t="s">
        <v>10</v>
      </c>
      <c r="C210" s="804" t="s">
        <v>11</v>
      </c>
      <c r="D210" s="805"/>
      <c r="E210" s="239">
        <v>3000</v>
      </c>
      <c r="F210" s="63"/>
      <c r="G210" s="63"/>
      <c r="H210" s="238">
        <f t="shared" si="122"/>
        <v>3000</v>
      </c>
      <c r="I210" s="240">
        <v>3000</v>
      </c>
      <c r="J210" s="63"/>
      <c r="K210" s="63"/>
      <c r="L210" s="238">
        <f t="shared" si="123"/>
        <v>3000</v>
      </c>
      <c r="M210" s="240">
        <v>2519</v>
      </c>
      <c r="N210" s="63"/>
      <c r="O210" s="63"/>
      <c r="P210" s="238">
        <f t="shared" si="124"/>
        <v>2519</v>
      </c>
      <c r="Q210" s="604">
        <f>SUM(P210,L210)</f>
        <v>5519</v>
      </c>
    </row>
    <row r="211" spans="2:17" s="48" customFormat="1">
      <c r="B211" s="54" t="s">
        <v>12</v>
      </c>
      <c r="C211" s="806" t="s">
        <v>13</v>
      </c>
      <c r="D211" s="801"/>
      <c r="E211" s="97">
        <v>16064</v>
      </c>
      <c r="F211" s="63"/>
      <c r="G211" s="63"/>
      <c r="H211" s="238">
        <f t="shared" si="122"/>
        <v>16064</v>
      </c>
      <c r="I211" s="63">
        <v>16064</v>
      </c>
      <c r="J211" s="63"/>
      <c r="K211" s="63"/>
      <c r="L211" s="238">
        <f t="shared" si="123"/>
        <v>16064</v>
      </c>
      <c r="M211" s="63">
        <v>16064</v>
      </c>
      <c r="N211" s="63"/>
      <c r="O211" s="63"/>
      <c r="P211" s="238">
        <f t="shared" si="124"/>
        <v>16064</v>
      </c>
      <c r="Q211" s="604">
        <f>SUM(P211,L211)</f>
        <v>32128</v>
      </c>
    </row>
    <row r="212" spans="2:17" s="48" customFormat="1">
      <c r="B212" s="52">
        <v>4200</v>
      </c>
      <c r="C212" s="806" t="s">
        <v>14</v>
      </c>
      <c r="D212" s="801"/>
      <c r="E212" s="97"/>
      <c r="F212" s="63"/>
      <c r="G212" s="63"/>
      <c r="H212" s="238">
        <f t="shared" si="122"/>
        <v>0</v>
      </c>
      <c r="I212" s="63"/>
      <c r="J212" s="63"/>
      <c r="K212" s="63"/>
      <c r="L212" s="238">
        <f t="shared" si="123"/>
        <v>0</v>
      </c>
      <c r="M212" s="63"/>
      <c r="N212" s="63"/>
      <c r="O212" s="63"/>
      <c r="P212" s="238">
        <f t="shared" si="124"/>
        <v>0</v>
      </c>
      <c r="Q212" s="604">
        <f>SUM(P212,L212)</f>
        <v>0</v>
      </c>
    </row>
    <row r="213" spans="2:17" s="48" customFormat="1" ht="17.25" customHeight="1">
      <c r="B213" s="41"/>
      <c r="C213" s="42">
        <v>4214</v>
      </c>
      <c r="D213" s="103" t="s">
        <v>91</v>
      </c>
      <c r="E213" s="97"/>
      <c r="F213" s="63"/>
      <c r="G213" s="63"/>
      <c r="H213" s="238"/>
      <c r="I213" s="63"/>
      <c r="J213" s="63"/>
      <c r="K213" s="63"/>
      <c r="L213" s="238"/>
      <c r="M213" s="63"/>
      <c r="N213" s="63"/>
      <c r="O213" s="63"/>
      <c r="P213" s="238"/>
      <c r="Q213" s="246"/>
    </row>
    <row r="214" spans="2:17" s="48" customFormat="1">
      <c r="B214" s="52">
        <v>4300</v>
      </c>
      <c r="C214" s="807" t="s">
        <v>15</v>
      </c>
      <c r="D214" s="808"/>
      <c r="E214" s="97"/>
      <c r="F214" s="63"/>
      <c r="G214" s="63"/>
      <c r="H214" s="238">
        <f t="shared" si="122"/>
        <v>0</v>
      </c>
      <c r="I214" s="63"/>
      <c r="J214" s="63"/>
      <c r="K214" s="63"/>
      <c r="L214" s="238">
        <f t="shared" ref="L214:L218" si="125">SUM(I214:K214)</f>
        <v>0</v>
      </c>
      <c r="M214" s="63"/>
      <c r="N214" s="63"/>
      <c r="O214" s="63"/>
      <c r="P214" s="238">
        <f t="shared" ref="P214:P218" si="126">SUM(M214:O214)</f>
        <v>0</v>
      </c>
      <c r="Q214" s="604">
        <f t="shared" ref="Q214:Q219" si="127">SUM(P214,L214)</f>
        <v>0</v>
      </c>
    </row>
    <row r="215" spans="2:17" s="48" customFormat="1">
      <c r="B215" s="52">
        <v>4500</v>
      </c>
      <c r="C215" s="806" t="s">
        <v>16</v>
      </c>
      <c r="D215" s="801"/>
      <c r="E215" s="97"/>
      <c r="F215" s="63"/>
      <c r="G215" s="63"/>
      <c r="H215" s="238">
        <f t="shared" si="122"/>
        <v>0</v>
      </c>
      <c r="I215" s="63"/>
      <c r="J215" s="63"/>
      <c r="K215" s="63"/>
      <c r="L215" s="238">
        <f t="shared" si="125"/>
        <v>0</v>
      </c>
      <c r="M215" s="63"/>
      <c r="N215" s="63"/>
      <c r="O215" s="63"/>
      <c r="P215" s="238">
        <f t="shared" si="126"/>
        <v>0</v>
      </c>
      <c r="Q215" s="604">
        <f t="shared" si="127"/>
        <v>0</v>
      </c>
    </row>
    <row r="216" spans="2:17" s="48" customFormat="1">
      <c r="B216" s="52">
        <v>4600</v>
      </c>
      <c r="C216" s="796" t="s">
        <v>17</v>
      </c>
      <c r="D216" s="797"/>
      <c r="E216" s="97"/>
      <c r="F216" s="63"/>
      <c r="G216" s="63"/>
      <c r="H216" s="238">
        <f t="shared" si="122"/>
        <v>0</v>
      </c>
      <c r="I216" s="63"/>
      <c r="J216" s="63"/>
      <c r="K216" s="63"/>
      <c r="L216" s="238">
        <f t="shared" si="125"/>
        <v>0</v>
      </c>
      <c r="M216" s="63"/>
      <c r="N216" s="63"/>
      <c r="O216" s="63"/>
      <c r="P216" s="238">
        <f t="shared" si="126"/>
        <v>0</v>
      </c>
      <c r="Q216" s="604">
        <f t="shared" si="127"/>
        <v>0</v>
      </c>
    </row>
    <row r="217" spans="2:17" s="48" customFormat="1">
      <c r="B217" s="2" t="s">
        <v>18</v>
      </c>
      <c r="C217" s="798" t="s">
        <v>19</v>
      </c>
      <c r="D217" s="799"/>
      <c r="E217" s="97">
        <v>5000</v>
      </c>
      <c r="F217" s="63"/>
      <c r="G217" s="63"/>
      <c r="H217" s="238">
        <f t="shared" si="122"/>
        <v>5000</v>
      </c>
      <c r="I217" s="63">
        <v>5000</v>
      </c>
      <c r="J217" s="63"/>
      <c r="K217" s="63"/>
      <c r="L217" s="238">
        <f t="shared" si="125"/>
        <v>5000</v>
      </c>
      <c r="M217" s="63">
        <v>4006</v>
      </c>
      <c r="N217" s="63"/>
      <c r="O217" s="63"/>
      <c r="P217" s="238">
        <f t="shared" si="126"/>
        <v>4006</v>
      </c>
      <c r="Q217" s="604">
        <f t="shared" si="127"/>
        <v>9006</v>
      </c>
    </row>
    <row r="218" spans="2:17" s="48" customFormat="1" ht="12" thickBot="1">
      <c r="B218" s="55">
        <v>98</v>
      </c>
      <c r="C218" s="800" t="s">
        <v>20</v>
      </c>
      <c r="D218" s="834"/>
      <c r="E218" s="239"/>
      <c r="F218" s="240"/>
      <c r="G218" s="240"/>
      <c r="H218" s="238">
        <f t="shared" si="122"/>
        <v>0</v>
      </c>
      <c r="I218" s="240"/>
      <c r="J218" s="240"/>
      <c r="K218" s="240"/>
      <c r="L218" s="238">
        <f t="shared" si="125"/>
        <v>0</v>
      </c>
      <c r="M218" s="240"/>
      <c r="N218" s="240"/>
      <c r="O218" s="240"/>
      <c r="P218" s="238">
        <f t="shared" si="126"/>
        <v>0</v>
      </c>
      <c r="Q218" s="604">
        <f t="shared" si="127"/>
        <v>0</v>
      </c>
    </row>
    <row r="219" spans="2:17" s="48" customFormat="1" ht="12" thickBot="1">
      <c r="B219" s="45"/>
      <c r="C219" s="46"/>
      <c r="D219" s="56" t="s">
        <v>27</v>
      </c>
      <c r="E219" s="233">
        <f>SUM(E208+E209+E210+E211+E212+E214+E215+E216+E217+E218)</f>
        <v>343591</v>
      </c>
      <c r="F219" s="234">
        <f t="shared" ref="F219:G219" si="128">SUM(F208+F209+F210+F211+F212+F214+F215+F216+F217+F218)</f>
        <v>0</v>
      </c>
      <c r="G219" s="234">
        <f t="shared" si="128"/>
        <v>0</v>
      </c>
      <c r="H219" s="235">
        <f t="shared" ref="H219:P219" si="129">SUM(H208:H218)</f>
        <v>343591</v>
      </c>
      <c r="I219" s="234">
        <f t="shared" si="129"/>
        <v>343591</v>
      </c>
      <c r="J219" s="234">
        <f t="shared" si="129"/>
        <v>0</v>
      </c>
      <c r="K219" s="234">
        <f t="shared" si="129"/>
        <v>0</v>
      </c>
      <c r="L219" s="235">
        <f t="shared" si="129"/>
        <v>343591</v>
      </c>
      <c r="M219" s="234">
        <f t="shared" si="129"/>
        <v>308447</v>
      </c>
      <c r="N219" s="234">
        <f t="shared" si="129"/>
        <v>0</v>
      </c>
      <c r="O219" s="234">
        <f t="shared" si="129"/>
        <v>0</v>
      </c>
      <c r="P219" s="235">
        <f t="shared" si="129"/>
        <v>308447</v>
      </c>
      <c r="Q219" s="604">
        <f t="shared" si="127"/>
        <v>652038</v>
      </c>
    </row>
    <row r="220" spans="2:17" s="48" customFormat="1" ht="12" thickBot="1">
      <c r="B220" s="74"/>
      <c r="C220" s="815"/>
      <c r="D220" s="816"/>
      <c r="E220" s="237"/>
      <c r="F220" s="237"/>
      <c r="G220" s="237"/>
      <c r="H220" s="237"/>
      <c r="I220" s="237"/>
      <c r="J220" s="237"/>
      <c r="K220" s="237"/>
      <c r="L220" s="237"/>
      <c r="M220" s="237"/>
      <c r="N220" s="237"/>
      <c r="O220" s="237"/>
      <c r="P220" s="237"/>
      <c r="Q220" s="246"/>
    </row>
    <row r="221" spans="2:17" s="48" customFormat="1" ht="32.25" thickBot="1">
      <c r="B221" s="33"/>
      <c r="C221" s="34" t="s">
        <v>22</v>
      </c>
      <c r="D221" s="34" t="s">
        <v>23</v>
      </c>
      <c r="E221" s="205" t="s">
        <v>2</v>
      </c>
      <c r="F221" s="206" t="s">
        <v>3</v>
      </c>
      <c r="G221" s="206" t="s">
        <v>4</v>
      </c>
      <c r="H221" s="207" t="s">
        <v>5</v>
      </c>
      <c r="I221" s="550" t="s">
        <v>2</v>
      </c>
      <c r="J221" s="551" t="s">
        <v>3</v>
      </c>
      <c r="K221" s="551" t="s">
        <v>4</v>
      </c>
      <c r="L221" s="552" t="s">
        <v>5</v>
      </c>
      <c r="M221" s="550" t="s">
        <v>2</v>
      </c>
      <c r="N221" s="551" t="s">
        <v>3</v>
      </c>
      <c r="O221" s="551" t="s">
        <v>4</v>
      </c>
      <c r="P221" s="552" t="s">
        <v>5</v>
      </c>
      <c r="Q221" s="246"/>
    </row>
    <row r="222" spans="2:17" s="48" customFormat="1" ht="12" thickBot="1">
      <c r="B222" s="35" t="s">
        <v>24</v>
      </c>
      <c r="C222" s="36">
        <v>337</v>
      </c>
      <c r="D222" s="102" t="s">
        <v>43</v>
      </c>
      <c r="E222" s="96"/>
      <c r="F222" s="49"/>
      <c r="G222" s="49"/>
      <c r="H222" s="50"/>
      <c r="I222" s="278"/>
      <c r="J222" s="49"/>
      <c r="K222" s="49"/>
      <c r="L222" s="50"/>
      <c r="M222" s="278"/>
      <c r="N222" s="49"/>
      <c r="O222" s="49"/>
      <c r="P222" s="50"/>
      <c r="Q222" s="246"/>
    </row>
    <row r="223" spans="2:17" s="48" customFormat="1">
      <c r="B223" s="51" t="s">
        <v>7</v>
      </c>
      <c r="C223" s="811" t="s">
        <v>26</v>
      </c>
      <c r="D223" s="812"/>
      <c r="E223" s="98">
        <v>23656</v>
      </c>
      <c r="F223" s="66"/>
      <c r="G223" s="66"/>
      <c r="H223" s="238">
        <f>SUM(E223:G223)</f>
        <v>23656</v>
      </c>
      <c r="I223" s="66">
        <v>24329</v>
      </c>
      <c r="J223" s="66"/>
      <c r="K223" s="66"/>
      <c r="L223" s="238">
        <f>SUM(I223:K223)</f>
        <v>24329</v>
      </c>
      <c r="M223" s="66">
        <v>18374</v>
      </c>
      <c r="N223" s="66"/>
      <c r="O223" s="66"/>
      <c r="P223" s="238">
        <f>SUM(M223:O223)</f>
        <v>18374</v>
      </c>
      <c r="Q223" s="246"/>
    </row>
    <row r="224" spans="2:17" s="48" customFormat="1">
      <c r="B224" s="52">
        <v>1000</v>
      </c>
      <c r="C224" s="804" t="s">
        <v>9</v>
      </c>
      <c r="D224" s="805"/>
      <c r="E224" s="97">
        <v>10878</v>
      </c>
      <c r="F224" s="63">
        <v>267</v>
      </c>
      <c r="G224" s="63"/>
      <c r="H224" s="238">
        <f t="shared" ref="H224:H233" si="130">SUM(E224:G224)</f>
        <v>11145</v>
      </c>
      <c r="I224" s="63">
        <v>28678</v>
      </c>
      <c r="J224" s="63">
        <v>267</v>
      </c>
      <c r="K224" s="63"/>
      <c r="L224" s="238">
        <f t="shared" ref="L224:L227" si="131">SUM(I224:K224)</f>
        <v>28945</v>
      </c>
      <c r="M224" s="63">
        <v>8019</v>
      </c>
      <c r="N224" s="63">
        <v>0</v>
      </c>
      <c r="O224" s="63"/>
      <c r="P224" s="238">
        <f t="shared" ref="P224:P227" si="132">SUM(M224:O224)</f>
        <v>8019</v>
      </c>
      <c r="Q224" s="246"/>
    </row>
    <row r="225" spans="2:17" s="48" customFormat="1">
      <c r="B225" s="53" t="s">
        <v>10</v>
      </c>
      <c r="C225" s="804" t="s">
        <v>11</v>
      </c>
      <c r="D225" s="805"/>
      <c r="E225" s="97">
        <v>200</v>
      </c>
      <c r="F225" s="63"/>
      <c r="G225" s="63"/>
      <c r="H225" s="238">
        <f t="shared" si="130"/>
        <v>200</v>
      </c>
      <c r="I225" s="63">
        <v>200</v>
      </c>
      <c r="J225" s="63"/>
      <c r="K225" s="63"/>
      <c r="L225" s="238">
        <f t="shared" si="131"/>
        <v>200</v>
      </c>
      <c r="M225" s="63">
        <v>68</v>
      </c>
      <c r="N225" s="63"/>
      <c r="O225" s="63"/>
      <c r="P225" s="238">
        <f t="shared" si="132"/>
        <v>68</v>
      </c>
      <c r="Q225" s="246"/>
    </row>
    <row r="226" spans="2:17" s="48" customFormat="1">
      <c r="B226" s="54" t="s">
        <v>12</v>
      </c>
      <c r="C226" s="806" t="s">
        <v>13</v>
      </c>
      <c r="D226" s="801"/>
      <c r="E226" s="97"/>
      <c r="F226" s="63"/>
      <c r="G226" s="63"/>
      <c r="H226" s="238">
        <f t="shared" si="130"/>
        <v>0</v>
      </c>
      <c r="I226" s="63"/>
      <c r="J226" s="63"/>
      <c r="K226" s="63"/>
      <c r="L226" s="238">
        <f t="shared" si="131"/>
        <v>0</v>
      </c>
      <c r="M226" s="63"/>
      <c r="N226" s="63"/>
      <c r="O226" s="63"/>
      <c r="P226" s="238">
        <f t="shared" si="132"/>
        <v>0</v>
      </c>
      <c r="Q226" s="246"/>
    </row>
    <row r="227" spans="2:17" s="48" customFormat="1">
      <c r="B227" s="52">
        <v>4200</v>
      </c>
      <c r="C227" s="806" t="s">
        <v>14</v>
      </c>
      <c r="D227" s="801"/>
      <c r="E227" s="97"/>
      <c r="F227" s="63"/>
      <c r="G227" s="63"/>
      <c r="H227" s="238">
        <f t="shared" si="130"/>
        <v>0</v>
      </c>
      <c r="I227" s="63"/>
      <c r="J227" s="63"/>
      <c r="K227" s="63"/>
      <c r="L227" s="238">
        <f t="shared" si="131"/>
        <v>0</v>
      </c>
      <c r="M227" s="63"/>
      <c r="N227" s="63"/>
      <c r="O227" s="63"/>
      <c r="P227" s="238">
        <f t="shared" si="132"/>
        <v>0</v>
      </c>
      <c r="Q227" s="246"/>
    </row>
    <row r="228" spans="2:17" s="48" customFormat="1" ht="12.75" customHeight="1">
      <c r="B228" s="41"/>
      <c r="C228" s="42">
        <v>4214</v>
      </c>
      <c r="D228" s="103" t="s">
        <v>91</v>
      </c>
      <c r="E228" s="97"/>
      <c r="F228" s="63"/>
      <c r="G228" s="63"/>
      <c r="H228" s="238"/>
      <c r="I228" s="63"/>
      <c r="J228" s="63"/>
      <c r="K228" s="63"/>
      <c r="L228" s="238"/>
      <c r="M228" s="63"/>
      <c r="N228" s="63"/>
      <c r="O228" s="63"/>
      <c r="P228" s="238"/>
      <c r="Q228" s="246"/>
    </row>
    <row r="229" spans="2:17" s="48" customFormat="1">
      <c r="B229" s="52">
        <v>4300</v>
      </c>
      <c r="C229" s="807" t="s">
        <v>15</v>
      </c>
      <c r="D229" s="808"/>
      <c r="E229" s="97"/>
      <c r="F229" s="63"/>
      <c r="G229" s="63"/>
      <c r="H229" s="238">
        <f t="shared" si="130"/>
        <v>0</v>
      </c>
      <c r="I229" s="63"/>
      <c r="J229" s="63"/>
      <c r="K229" s="63"/>
      <c r="L229" s="238">
        <f t="shared" ref="L229:L233" si="133">SUM(I229:K229)</f>
        <v>0</v>
      </c>
      <c r="M229" s="63"/>
      <c r="N229" s="63"/>
      <c r="O229" s="63"/>
      <c r="P229" s="238">
        <f t="shared" ref="P229:P233" si="134">SUM(M229:O229)</f>
        <v>0</v>
      </c>
      <c r="Q229" s="246"/>
    </row>
    <row r="230" spans="2:17" s="48" customFormat="1">
      <c r="B230" s="52">
        <v>4500</v>
      </c>
      <c r="C230" s="806" t="s">
        <v>16</v>
      </c>
      <c r="D230" s="801"/>
      <c r="E230" s="97"/>
      <c r="F230" s="63"/>
      <c r="G230" s="63"/>
      <c r="H230" s="238">
        <f t="shared" si="130"/>
        <v>0</v>
      </c>
      <c r="I230" s="63"/>
      <c r="J230" s="63"/>
      <c r="K230" s="63"/>
      <c r="L230" s="238">
        <f t="shared" si="133"/>
        <v>0</v>
      </c>
      <c r="M230" s="63"/>
      <c r="N230" s="63"/>
      <c r="O230" s="63"/>
      <c r="P230" s="238">
        <f t="shared" si="134"/>
        <v>0</v>
      </c>
      <c r="Q230" s="246"/>
    </row>
    <row r="231" spans="2:17" s="48" customFormat="1">
      <c r="B231" s="52">
        <v>4600</v>
      </c>
      <c r="C231" s="796" t="s">
        <v>17</v>
      </c>
      <c r="D231" s="797"/>
      <c r="E231" s="97"/>
      <c r="F231" s="63"/>
      <c r="G231" s="63"/>
      <c r="H231" s="238">
        <f t="shared" si="130"/>
        <v>0</v>
      </c>
      <c r="I231" s="63"/>
      <c r="J231" s="63"/>
      <c r="K231" s="63"/>
      <c r="L231" s="238">
        <f t="shared" si="133"/>
        <v>0</v>
      </c>
      <c r="M231" s="63"/>
      <c r="N231" s="63"/>
      <c r="O231" s="63"/>
      <c r="P231" s="238">
        <f t="shared" si="134"/>
        <v>0</v>
      </c>
      <c r="Q231" s="246"/>
    </row>
    <row r="232" spans="2:17" s="48" customFormat="1">
      <c r="B232" s="2" t="s">
        <v>18</v>
      </c>
      <c r="C232" s="798" t="s">
        <v>19</v>
      </c>
      <c r="D232" s="799"/>
      <c r="E232" s="97"/>
      <c r="F232" s="63"/>
      <c r="G232" s="63"/>
      <c r="H232" s="238">
        <f t="shared" si="130"/>
        <v>0</v>
      </c>
      <c r="I232" s="63"/>
      <c r="J232" s="63"/>
      <c r="K232" s="63"/>
      <c r="L232" s="238">
        <f t="shared" si="133"/>
        <v>0</v>
      </c>
      <c r="M232" s="63"/>
      <c r="N232" s="63"/>
      <c r="O232" s="63"/>
      <c r="P232" s="238">
        <f t="shared" si="134"/>
        <v>0</v>
      </c>
      <c r="Q232" s="246"/>
    </row>
    <row r="233" spans="2:17" s="48" customFormat="1" ht="12" thickBot="1">
      <c r="B233" s="55">
        <v>98</v>
      </c>
      <c r="C233" s="800" t="s">
        <v>20</v>
      </c>
      <c r="D233" s="801"/>
      <c r="E233" s="239"/>
      <c r="F233" s="240"/>
      <c r="G233" s="240"/>
      <c r="H233" s="238">
        <f t="shared" si="130"/>
        <v>0</v>
      </c>
      <c r="I233" s="240"/>
      <c r="J233" s="240"/>
      <c r="K233" s="240"/>
      <c r="L233" s="238">
        <f t="shared" si="133"/>
        <v>0</v>
      </c>
      <c r="M233" s="240"/>
      <c r="N233" s="240"/>
      <c r="O233" s="240"/>
      <c r="P233" s="238">
        <f t="shared" si="134"/>
        <v>0</v>
      </c>
      <c r="Q233" s="246"/>
    </row>
    <row r="234" spans="2:17" s="48" customFormat="1" ht="12" thickBot="1">
      <c r="B234" s="45"/>
      <c r="C234" s="46"/>
      <c r="D234" s="56" t="s">
        <v>27</v>
      </c>
      <c r="E234" s="233">
        <f>SUM(E223+E224+E225+E226+E227+E229+E230+E231+E232+E233)</f>
        <v>34734</v>
      </c>
      <c r="F234" s="234">
        <f t="shared" ref="F234:G234" si="135">SUM(F223+F224+F225+F226+F227+F229+F230+F231+F232+F233)</f>
        <v>267</v>
      </c>
      <c r="G234" s="234">
        <f t="shared" si="135"/>
        <v>0</v>
      </c>
      <c r="H234" s="235">
        <f>SUM(H223:H233)</f>
        <v>35001</v>
      </c>
      <c r="I234" s="234">
        <f>SUM(I223+I224+I225+I226+I227+I229+I230+I231+I232+I233)</f>
        <v>53207</v>
      </c>
      <c r="J234" s="234">
        <f t="shared" ref="J234:K234" si="136">SUM(J223+J224+J225+J226+J227+J229+J230+J231+J232+J233)</f>
        <v>267</v>
      </c>
      <c r="K234" s="234">
        <f t="shared" si="136"/>
        <v>0</v>
      </c>
      <c r="L234" s="235">
        <f>SUM(L223:L233)</f>
        <v>53474</v>
      </c>
      <c r="M234" s="234">
        <f>SUM(M223+M224+M225+M226+M227+M229+M230+M231+M232+M233)</f>
        <v>26461</v>
      </c>
      <c r="N234" s="234">
        <f t="shared" ref="N234:O234" si="137">SUM(N223+N224+N225+N226+N227+N229+N230+N231+N232+N233)</f>
        <v>0</v>
      </c>
      <c r="O234" s="234">
        <f t="shared" si="137"/>
        <v>0</v>
      </c>
      <c r="P234" s="235">
        <f>SUM(P223:P233)</f>
        <v>26461</v>
      </c>
      <c r="Q234" s="246"/>
    </row>
    <row r="235" spans="2:17" s="48" customFormat="1">
      <c r="B235" s="115"/>
      <c r="C235" s="817"/>
      <c r="D235" s="816"/>
      <c r="E235" s="237"/>
      <c r="F235" s="237"/>
      <c r="G235" s="237"/>
      <c r="H235" s="237"/>
      <c r="I235" s="237"/>
      <c r="J235" s="237"/>
      <c r="K235" s="237"/>
      <c r="L235" s="237"/>
      <c r="M235" s="237"/>
      <c r="N235" s="237"/>
      <c r="O235" s="237"/>
      <c r="P235" s="237"/>
      <c r="Q235" s="246"/>
    </row>
    <row r="236" spans="2:17" s="48" customFormat="1" ht="22.5" hidden="1">
      <c r="B236" s="68"/>
      <c r="C236" s="69" t="s">
        <v>22</v>
      </c>
      <c r="D236" s="69" t="s">
        <v>23</v>
      </c>
      <c r="E236" s="838" t="s">
        <v>2</v>
      </c>
      <c r="F236" s="780" t="s">
        <v>3</v>
      </c>
      <c r="G236" s="780" t="s">
        <v>4</v>
      </c>
      <c r="H236" s="782" t="s">
        <v>5</v>
      </c>
      <c r="I236" s="778" t="s">
        <v>2</v>
      </c>
      <c r="J236" s="780" t="s">
        <v>3</v>
      </c>
      <c r="K236" s="780" t="s">
        <v>4</v>
      </c>
      <c r="L236" s="782" t="s">
        <v>5</v>
      </c>
      <c r="M236" s="778" t="s">
        <v>2</v>
      </c>
      <c r="N236" s="780" t="s">
        <v>3</v>
      </c>
      <c r="O236" s="780" t="s">
        <v>4</v>
      </c>
      <c r="P236" s="782" t="s">
        <v>5</v>
      </c>
      <c r="Q236" s="246"/>
    </row>
    <row r="237" spans="2:17" s="48" customFormat="1" ht="12" hidden="1" thickBot="1">
      <c r="B237" s="70" t="s">
        <v>24</v>
      </c>
      <c r="C237" s="71">
        <v>388</v>
      </c>
      <c r="D237" s="120" t="s">
        <v>44</v>
      </c>
      <c r="E237" s="839"/>
      <c r="F237" s="781"/>
      <c r="G237" s="781"/>
      <c r="H237" s="783"/>
      <c r="I237" s="779"/>
      <c r="J237" s="781"/>
      <c r="K237" s="781"/>
      <c r="L237" s="783"/>
      <c r="M237" s="779"/>
      <c r="N237" s="781"/>
      <c r="O237" s="781"/>
      <c r="P237" s="783"/>
      <c r="Q237" s="246"/>
    </row>
    <row r="238" spans="2:17" s="48" customFormat="1" hidden="1">
      <c r="B238" s="72" t="s">
        <v>7</v>
      </c>
      <c r="C238" s="840" t="s">
        <v>26</v>
      </c>
      <c r="D238" s="841"/>
      <c r="E238" s="100"/>
      <c r="F238" s="73"/>
      <c r="G238" s="73"/>
      <c r="H238" s="251">
        <f>SUM(E238:G238)</f>
        <v>0</v>
      </c>
      <c r="I238" s="73"/>
      <c r="J238" s="73"/>
      <c r="K238" s="73"/>
      <c r="L238" s="251">
        <f>SUM(I238:K238)</f>
        <v>0</v>
      </c>
      <c r="M238" s="73"/>
      <c r="N238" s="73"/>
      <c r="O238" s="73"/>
      <c r="P238" s="251">
        <f>SUM(M238:O238)</f>
        <v>0</v>
      </c>
      <c r="Q238" s="246"/>
    </row>
    <row r="239" spans="2:17" s="48" customFormat="1" hidden="1">
      <c r="B239" s="74">
        <v>1000</v>
      </c>
      <c r="C239" s="818" t="s">
        <v>9</v>
      </c>
      <c r="D239" s="819"/>
      <c r="E239" s="252"/>
      <c r="F239" s="253"/>
      <c r="G239" s="253"/>
      <c r="H239" s="251">
        <f t="shared" ref="H239:H248" si="138">SUM(E239:G239)</f>
        <v>0</v>
      </c>
      <c r="I239" s="253"/>
      <c r="J239" s="253"/>
      <c r="K239" s="253"/>
      <c r="L239" s="251">
        <f t="shared" ref="L239:L242" si="139">SUM(I239:K239)</f>
        <v>0</v>
      </c>
      <c r="M239" s="253"/>
      <c r="N239" s="253"/>
      <c r="O239" s="253"/>
      <c r="P239" s="251">
        <f t="shared" ref="P239:P242" si="140">SUM(M239:O239)</f>
        <v>0</v>
      </c>
      <c r="Q239" s="246"/>
    </row>
    <row r="240" spans="2:17" s="48" customFormat="1" hidden="1">
      <c r="B240" s="75" t="s">
        <v>10</v>
      </c>
      <c r="C240" s="818" t="s">
        <v>11</v>
      </c>
      <c r="D240" s="819"/>
      <c r="E240" s="252"/>
      <c r="F240" s="253"/>
      <c r="G240" s="253"/>
      <c r="H240" s="251">
        <f t="shared" si="138"/>
        <v>0</v>
      </c>
      <c r="I240" s="253"/>
      <c r="J240" s="253"/>
      <c r="K240" s="253"/>
      <c r="L240" s="251">
        <f t="shared" si="139"/>
        <v>0</v>
      </c>
      <c r="M240" s="253"/>
      <c r="N240" s="253"/>
      <c r="O240" s="253"/>
      <c r="P240" s="251">
        <f t="shared" si="140"/>
        <v>0</v>
      </c>
      <c r="Q240" s="246"/>
    </row>
    <row r="241" spans="2:17" s="48" customFormat="1" hidden="1">
      <c r="B241" s="76" t="s">
        <v>12</v>
      </c>
      <c r="C241" s="813" t="s">
        <v>13</v>
      </c>
      <c r="D241" s="814"/>
      <c r="E241" s="252"/>
      <c r="F241" s="253"/>
      <c r="G241" s="253"/>
      <c r="H241" s="251">
        <f t="shared" si="138"/>
        <v>0</v>
      </c>
      <c r="I241" s="253"/>
      <c r="J241" s="253"/>
      <c r="K241" s="253"/>
      <c r="L241" s="251">
        <f t="shared" si="139"/>
        <v>0</v>
      </c>
      <c r="M241" s="253"/>
      <c r="N241" s="253"/>
      <c r="O241" s="253"/>
      <c r="P241" s="251">
        <f t="shared" si="140"/>
        <v>0</v>
      </c>
      <c r="Q241" s="246"/>
    </row>
    <row r="242" spans="2:17" s="48" customFormat="1" hidden="1">
      <c r="B242" s="74">
        <v>4200</v>
      </c>
      <c r="C242" s="813" t="s">
        <v>14</v>
      </c>
      <c r="D242" s="814"/>
      <c r="E242" s="252"/>
      <c r="F242" s="253"/>
      <c r="G242" s="253"/>
      <c r="H242" s="251">
        <f t="shared" si="138"/>
        <v>0</v>
      </c>
      <c r="I242" s="253"/>
      <c r="J242" s="253"/>
      <c r="K242" s="253"/>
      <c r="L242" s="251">
        <f t="shared" si="139"/>
        <v>0</v>
      </c>
      <c r="M242" s="253"/>
      <c r="N242" s="253"/>
      <c r="O242" s="253"/>
      <c r="P242" s="251">
        <f t="shared" si="140"/>
        <v>0</v>
      </c>
      <c r="Q242" s="246"/>
    </row>
    <row r="243" spans="2:17" s="48" customFormat="1" hidden="1">
      <c r="B243" s="77"/>
      <c r="C243" s="78">
        <v>4214</v>
      </c>
      <c r="D243" s="121" t="s">
        <v>95</v>
      </c>
      <c r="E243" s="252"/>
      <c r="F243" s="253"/>
      <c r="G243" s="253"/>
      <c r="H243" s="251"/>
      <c r="I243" s="253"/>
      <c r="J243" s="253"/>
      <c r="K243" s="253"/>
      <c r="L243" s="251"/>
      <c r="M243" s="253"/>
      <c r="N243" s="253"/>
      <c r="O243" s="253"/>
      <c r="P243" s="251"/>
      <c r="Q243" s="246"/>
    </row>
    <row r="244" spans="2:17" s="48" customFormat="1" hidden="1">
      <c r="B244" s="74">
        <v>4300</v>
      </c>
      <c r="C244" s="836" t="s">
        <v>15</v>
      </c>
      <c r="D244" s="837"/>
      <c r="E244" s="252"/>
      <c r="F244" s="253"/>
      <c r="G244" s="253"/>
      <c r="H244" s="251">
        <f t="shared" si="138"/>
        <v>0</v>
      </c>
      <c r="I244" s="253"/>
      <c r="J244" s="253"/>
      <c r="K244" s="253"/>
      <c r="L244" s="251">
        <f t="shared" ref="L244:L248" si="141">SUM(I244:K244)</f>
        <v>0</v>
      </c>
      <c r="M244" s="253"/>
      <c r="N244" s="253"/>
      <c r="O244" s="253"/>
      <c r="P244" s="251">
        <f t="shared" ref="P244:P248" si="142">SUM(M244:O244)</f>
        <v>0</v>
      </c>
      <c r="Q244" s="246"/>
    </row>
    <row r="245" spans="2:17" s="48" customFormat="1" hidden="1">
      <c r="B245" s="74">
        <v>4500</v>
      </c>
      <c r="C245" s="813" t="s">
        <v>16</v>
      </c>
      <c r="D245" s="814"/>
      <c r="E245" s="252"/>
      <c r="F245" s="253"/>
      <c r="G245" s="253"/>
      <c r="H245" s="251">
        <f t="shared" si="138"/>
        <v>0</v>
      </c>
      <c r="I245" s="253"/>
      <c r="J245" s="253"/>
      <c r="K245" s="253"/>
      <c r="L245" s="251">
        <f t="shared" si="141"/>
        <v>0</v>
      </c>
      <c r="M245" s="253"/>
      <c r="N245" s="253"/>
      <c r="O245" s="253"/>
      <c r="P245" s="251">
        <f t="shared" si="142"/>
        <v>0</v>
      </c>
      <c r="Q245" s="246"/>
    </row>
    <row r="246" spans="2:17" s="48" customFormat="1" hidden="1">
      <c r="B246" s="74">
        <v>4600</v>
      </c>
      <c r="C246" s="815" t="s">
        <v>17</v>
      </c>
      <c r="D246" s="816"/>
      <c r="E246" s="252"/>
      <c r="F246" s="253"/>
      <c r="G246" s="253"/>
      <c r="H246" s="251">
        <f t="shared" si="138"/>
        <v>0</v>
      </c>
      <c r="I246" s="253"/>
      <c r="J246" s="253"/>
      <c r="K246" s="253"/>
      <c r="L246" s="251">
        <f t="shared" si="141"/>
        <v>0</v>
      </c>
      <c r="M246" s="253"/>
      <c r="N246" s="253"/>
      <c r="O246" s="253"/>
      <c r="P246" s="251">
        <f t="shared" si="142"/>
        <v>0</v>
      </c>
      <c r="Q246" s="246"/>
    </row>
    <row r="247" spans="2:17" s="48" customFormat="1" hidden="1">
      <c r="B247" s="79" t="s">
        <v>18</v>
      </c>
      <c r="C247" s="820" t="s">
        <v>19</v>
      </c>
      <c r="D247" s="821"/>
      <c r="E247" s="252"/>
      <c r="F247" s="253"/>
      <c r="G247" s="253"/>
      <c r="H247" s="251">
        <f t="shared" si="138"/>
        <v>0</v>
      </c>
      <c r="I247" s="253"/>
      <c r="J247" s="253"/>
      <c r="K247" s="253"/>
      <c r="L247" s="251">
        <f t="shared" si="141"/>
        <v>0</v>
      </c>
      <c r="M247" s="253"/>
      <c r="N247" s="253"/>
      <c r="O247" s="253"/>
      <c r="P247" s="251">
        <f t="shared" si="142"/>
        <v>0</v>
      </c>
      <c r="Q247" s="246"/>
    </row>
    <row r="248" spans="2:17" s="48" customFormat="1" ht="12" hidden="1" thickBot="1">
      <c r="B248" s="80">
        <v>98</v>
      </c>
      <c r="C248" s="835" t="s">
        <v>20</v>
      </c>
      <c r="D248" s="814"/>
      <c r="E248" s="254"/>
      <c r="F248" s="255"/>
      <c r="G248" s="255"/>
      <c r="H248" s="251">
        <f t="shared" si="138"/>
        <v>0</v>
      </c>
      <c r="I248" s="255"/>
      <c r="J248" s="255"/>
      <c r="K248" s="255"/>
      <c r="L248" s="251">
        <f t="shared" si="141"/>
        <v>0</v>
      </c>
      <c r="M248" s="255"/>
      <c r="N248" s="255"/>
      <c r="O248" s="255"/>
      <c r="P248" s="251">
        <f t="shared" si="142"/>
        <v>0</v>
      </c>
      <c r="Q248" s="246"/>
    </row>
    <row r="249" spans="2:17" s="48" customFormat="1" ht="12" hidden="1" thickBot="1">
      <c r="B249" s="67"/>
      <c r="C249" s="81"/>
      <c r="D249" s="122" t="s">
        <v>27</v>
      </c>
      <c r="E249" s="256">
        <f>SUM(E238+E239+E240+E241+E242+E244+E245+E246+E247+E248)</f>
        <v>0</v>
      </c>
      <c r="F249" s="257">
        <f t="shared" ref="F249:G249" si="143">SUM(F238+F239+F240+F241+F242+F244+F245+F246+F247+F248)</f>
        <v>0</v>
      </c>
      <c r="G249" s="257">
        <f t="shared" si="143"/>
        <v>0</v>
      </c>
      <c r="H249" s="258">
        <f>SUM(H238:H248)</f>
        <v>0</v>
      </c>
      <c r="I249" s="257">
        <f>SUM(I238+I239+I240+I241+I242+I244+I245+I246+I247+I248)</f>
        <v>0</v>
      </c>
      <c r="J249" s="257">
        <f t="shared" ref="J249:K249" si="144">SUM(J238+J239+J240+J241+J242+J244+J245+J246+J247+J248)</f>
        <v>0</v>
      </c>
      <c r="K249" s="257">
        <f t="shared" si="144"/>
        <v>0</v>
      </c>
      <c r="L249" s="258">
        <f>SUM(L238:L248)</f>
        <v>0</v>
      </c>
      <c r="M249" s="257">
        <f>SUM(M238+M239+M240+M241+M242+M244+M245+M246+M247+M248)</f>
        <v>0</v>
      </c>
      <c r="N249" s="257">
        <f t="shared" ref="N249:O249" si="145">SUM(N238+N239+N240+N241+N242+N244+N245+N246+N247+N248)</f>
        <v>0</v>
      </c>
      <c r="O249" s="257">
        <f t="shared" si="145"/>
        <v>0</v>
      </c>
      <c r="P249" s="258">
        <f>SUM(P238:P248)</f>
        <v>0</v>
      </c>
      <c r="Q249" s="246"/>
    </row>
    <row r="250" spans="2:17" s="48" customFormat="1" ht="12" thickBot="1">
      <c r="B250" s="113"/>
      <c r="C250" s="64"/>
      <c r="D250" s="114"/>
      <c r="E250" s="242"/>
      <c r="F250" s="243"/>
      <c r="G250" s="243"/>
      <c r="H250" s="243"/>
      <c r="I250" s="242"/>
      <c r="J250" s="243"/>
      <c r="K250" s="243"/>
      <c r="L250" s="243"/>
      <c r="M250" s="242"/>
      <c r="N250" s="243"/>
      <c r="O250" s="243"/>
      <c r="P250" s="243"/>
      <c r="Q250" s="246"/>
    </row>
    <row r="251" spans="2:17" s="48" customFormat="1" ht="32.25" thickBot="1">
      <c r="B251" s="33"/>
      <c r="C251" s="34" t="s">
        <v>22</v>
      </c>
      <c r="D251" s="34" t="s">
        <v>23</v>
      </c>
      <c r="E251" s="205" t="s">
        <v>2</v>
      </c>
      <c r="F251" s="206" t="s">
        <v>3</v>
      </c>
      <c r="G251" s="206" t="s">
        <v>4</v>
      </c>
      <c r="H251" s="207" t="s">
        <v>5</v>
      </c>
      <c r="I251" s="550" t="s">
        <v>2</v>
      </c>
      <c r="J251" s="551" t="s">
        <v>3</v>
      </c>
      <c r="K251" s="551" t="s">
        <v>4</v>
      </c>
      <c r="L251" s="552" t="s">
        <v>5</v>
      </c>
      <c r="M251" s="550" t="s">
        <v>2</v>
      </c>
      <c r="N251" s="551" t="s">
        <v>3</v>
      </c>
      <c r="O251" s="551" t="s">
        <v>4</v>
      </c>
      <c r="P251" s="552" t="s">
        <v>5</v>
      </c>
      <c r="Q251" s="246"/>
    </row>
    <row r="252" spans="2:17" s="48" customFormat="1" ht="12" thickBot="1">
      <c r="B252" s="35" t="s">
        <v>24</v>
      </c>
      <c r="C252" s="36">
        <v>389</v>
      </c>
      <c r="D252" s="102" t="s">
        <v>45</v>
      </c>
      <c r="E252" s="96"/>
      <c r="F252" s="49"/>
      <c r="G252" s="49"/>
      <c r="H252" s="50"/>
      <c r="I252" s="278"/>
      <c r="J252" s="49"/>
      <c r="K252" s="49"/>
      <c r="L252" s="50"/>
      <c r="M252" s="278"/>
      <c r="N252" s="49"/>
      <c r="O252" s="49"/>
      <c r="P252" s="50"/>
      <c r="Q252" s="246"/>
    </row>
    <row r="253" spans="2:17" s="48" customFormat="1">
      <c r="B253" s="51" t="s">
        <v>7</v>
      </c>
      <c r="C253" s="811" t="s">
        <v>26</v>
      </c>
      <c r="D253" s="812"/>
      <c r="E253" s="98">
        <v>0</v>
      </c>
      <c r="F253" s="66">
        <v>70583</v>
      </c>
      <c r="G253" s="66"/>
      <c r="H253" s="238">
        <f>SUM(E253:G253)</f>
        <v>70583</v>
      </c>
      <c r="I253" s="66">
        <v>21778</v>
      </c>
      <c r="J253" s="66">
        <v>70583</v>
      </c>
      <c r="K253" s="66"/>
      <c r="L253" s="238">
        <f>SUM(I253:K253)</f>
        <v>92361</v>
      </c>
      <c r="M253" s="66">
        <v>20974</v>
      </c>
      <c r="N253" s="66">
        <v>60350</v>
      </c>
      <c r="O253" s="66"/>
      <c r="P253" s="238">
        <f>SUM(M253:O253)</f>
        <v>81324</v>
      </c>
      <c r="Q253" s="246"/>
    </row>
    <row r="254" spans="2:17" s="48" customFormat="1">
      <c r="B254" s="52">
        <v>1000</v>
      </c>
      <c r="C254" s="804" t="s">
        <v>9</v>
      </c>
      <c r="D254" s="805"/>
      <c r="E254" s="97">
        <v>0</v>
      </c>
      <c r="F254" s="63">
        <v>20117</v>
      </c>
      <c r="G254" s="63"/>
      <c r="H254" s="238">
        <f t="shared" ref="H254:H263" si="146">SUM(E254:G254)</f>
        <v>20117</v>
      </c>
      <c r="I254" s="63">
        <v>64333</v>
      </c>
      <c r="J254" s="63">
        <v>20117</v>
      </c>
      <c r="K254" s="63"/>
      <c r="L254" s="238">
        <f t="shared" ref="L254:L257" si="147">SUM(I254:K254)</f>
        <v>84450</v>
      </c>
      <c r="M254" s="63">
        <v>54626</v>
      </c>
      <c r="N254" s="63">
        <v>17267</v>
      </c>
      <c r="O254" s="63"/>
      <c r="P254" s="238">
        <f t="shared" ref="P254:P257" si="148">SUM(M254:O254)</f>
        <v>71893</v>
      </c>
      <c r="Q254" s="246"/>
    </row>
    <row r="255" spans="2:17" s="48" customFormat="1">
      <c r="B255" s="53" t="s">
        <v>10</v>
      </c>
      <c r="C255" s="804" t="s">
        <v>11</v>
      </c>
      <c r="D255" s="805"/>
      <c r="E255" s="97">
        <v>0</v>
      </c>
      <c r="F255" s="63">
        <v>1000</v>
      </c>
      <c r="G255" s="63"/>
      <c r="H255" s="238">
        <f t="shared" si="146"/>
        <v>1000</v>
      </c>
      <c r="I255" s="63">
        <v>2883</v>
      </c>
      <c r="J255" s="63">
        <v>1000</v>
      </c>
      <c r="K255" s="63"/>
      <c r="L255" s="238">
        <f t="shared" si="147"/>
        <v>3883</v>
      </c>
      <c r="M255" s="63">
        <v>2812</v>
      </c>
      <c r="N255" s="63">
        <v>905</v>
      </c>
      <c r="O255" s="63"/>
      <c r="P255" s="238">
        <f t="shared" si="148"/>
        <v>3717</v>
      </c>
      <c r="Q255" s="246"/>
    </row>
    <row r="256" spans="2:17" s="48" customFormat="1">
      <c r="B256" s="54" t="s">
        <v>12</v>
      </c>
      <c r="C256" s="806" t="s">
        <v>13</v>
      </c>
      <c r="D256" s="801"/>
      <c r="E256" s="97"/>
      <c r="F256" s="63"/>
      <c r="G256" s="63"/>
      <c r="H256" s="238">
        <f t="shared" si="146"/>
        <v>0</v>
      </c>
      <c r="I256" s="63"/>
      <c r="J256" s="63"/>
      <c r="K256" s="63"/>
      <c r="L256" s="238">
        <f t="shared" si="147"/>
        <v>0</v>
      </c>
      <c r="M256" s="63"/>
      <c r="N256" s="63"/>
      <c r="O256" s="63"/>
      <c r="P256" s="238">
        <f t="shared" si="148"/>
        <v>0</v>
      </c>
      <c r="Q256" s="246"/>
    </row>
    <row r="257" spans="2:17" s="48" customFormat="1">
      <c r="B257" s="52">
        <v>4200</v>
      </c>
      <c r="C257" s="806" t="s">
        <v>14</v>
      </c>
      <c r="D257" s="801"/>
      <c r="E257" s="97"/>
      <c r="F257" s="63"/>
      <c r="G257" s="63"/>
      <c r="H257" s="238">
        <f t="shared" si="146"/>
        <v>0</v>
      </c>
      <c r="I257" s="63"/>
      <c r="J257" s="63"/>
      <c r="K257" s="63"/>
      <c r="L257" s="238">
        <f t="shared" si="147"/>
        <v>0</v>
      </c>
      <c r="M257" s="63"/>
      <c r="N257" s="63"/>
      <c r="O257" s="63"/>
      <c r="P257" s="238">
        <f t="shared" si="148"/>
        <v>0</v>
      </c>
      <c r="Q257" s="246"/>
    </row>
    <row r="258" spans="2:17" s="48" customFormat="1" ht="18" customHeight="1">
      <c r="B258" s="41"/>
      <c r="C258" s="42">
        <v>4214</v>
      </c>
      <c r="D258" s="103" t="s">
        <v>91</v>
      </c>
      <c r="E258" s="97"/>
      <c r="F258" s="63"/>
      <c r="G258" s="63"/>
      <c r="H258" s="238"/>
      <c r="I258" s="63"/>
      <c r="J258" s="63"/>
      <c r="K258" s="63"/>
      <c r="L258" s="238"/>
      <c r="M258" s="63"/>
      <c r="N258" s="63"/>
      <c r="O258" s="63"/>
      <c r="P258" s="238"/>
      <c r="Q258" s="246"/>
    </row>
    <row r="259" spans="2:17" s="48" customFormat="1">
      <c r="B259" s="52">
        <v>4300</v>
      </c>
      <c r="C259" s="807" t="s">
        <v>15</v>
      </c>
      <c r="D259" s="808"/>
      <c r="E259" s="97"/>
      <c r="F259" s="63"/>
      <c r="G259" s="63"/>
      <c r="H259" s="238">
        <f t="shared" si="146"/>
        <v>0</v>
      </c>
      <c r="I259" s="63"/>
      <c r="J259" s="63"/>
      <c r="K259" s="63"/>
      <c r="L259" s="238">
        <f t="shared" ref="L259:L263" si="149">SUM(I259:K259)</f>
        <v>0</v>
      </c>
      <c r="M259" s="63"/>
      <c r="N259" s="63"/>
      <c r="O259" s="63"/>
      <c r="P259" s="238">
        <f t="shared" ref="P259:P263" si="150">SUM(M259:O259)</f>
        <v>0</v>
      </c>
      <c r="Q259" s="246"/>
    </row>
    <row r="260" spans="2:17" s="48" customFormat="1">
      <c r="B260" s="52">
        <v>4500</v>
      </c>
      <c r="C260" s="806" t="s">
        <v>16</v>
      </c>
      <c r="D260" s="801"/>
      <c r="E260" s="97"/>
      <c r="F260" s="63"/>
      <c r="G260" s="63"/>
      <c r="H260" s="238">
        <f t="shared" si="146"/>
        <v>0</v>
      </c>
      <c r="I260" s="63"/>
      <c r="J260" s="63"/>
      <c r="K260" s="63"/>
      <c r="L260" s="238">
        <f t="shared" si="149"/>
        <v>0</v>
      </c>
      <c r="M260" s="63"/>
      <c r="N260" s="63"/>
      <c r="O260" s="63"/>
      <c r="P260" s="238">
        <f t="shared" si="150"/>
        <v>0</v>
      </c>
      <c r="Q260" s="246"/>
    </row>
    <row r="261" spans="2:17" s="48" customFormat="1">
      <c r="B261" s="52">
        <v>4600</v>
      </c>
      <c r="C261" s="796" t="s">
        <v>17</v>
      </c>
      <c r="D261" s="797"/>
      <c r="E261" s="97"/>
      <c r="F261" s="63"/>
      <c r="G261" s="63"/>
      <c r="H261" s="238">
        <f t="shared" si="146"/>
        <v>0</v>
      </c>
      <c r="I261" s="63"/>
      <c r="J261" s="63"/>
      <c r="K261" s="63"/>
      <c r="L261" s="238">
        <f t="shared" si="149"/>
        <v>0</v>
      </c>
      <c r="M261" s="63"/>
      <c r="N261" s="63"/>
      <c r="O261" s="63"/>
      <c r="P261" s="238">
        <f t="shared" si="150"/>
        <v>0</v>
      </c>
      <c r="Q261" s="246"/>
    </row>
    <row r="262" spans="2:17" s="48" customFormat="1">
      <c r="B262" s="2" t="s">
        <v>18</v>
      </c>
      <c r="C262" s="798" t="s">
        <v>19</v>
      </c>
      <c r="D262" s="799"/>
      <c r="E262" s="97"/>
      <c r="F262" s="63"/>
      <c r="G262" s="63"/>
      <c r="H262" s="238">
        <f t="shared" si="146"/>
        <v>0</v>
      </c>
      <c r="I262" s="63"/>
      <c r="J262" s="63"/>
      <c r="K262" s="63"/>
      <c r="L262" s="238">
        <f t="shared" si="149"/>
        <v>0</v>
      </c>
      <c r="M262" s="63"/>
      <c r="N262" s="63"/>
      <c r="O262" s="63"/>
      <c r="P262" s="238">
        <f t="shared" si="150"/>
        <v>0</v>
      </c>
      <c r="Q262" s="246"/>
    </row>
    <row r="263" spans="2:17" s="48" customFormat="1" ht="12" thickBot="1">
      <c r="B263" s="55">
        <v>98</v>
      </c>
      <c r="C263" s="800" t="s">
        <v>20</v>
      </c>
      <c r="D263" s="801"/>
      <c r="E263" s="239"/>
      <c r="F263" s="240"/>
      <c r="G263" s="240"/>
      <c r="H263" s="238">
        <f t="shared" si="146"/>
        <v>0</v>
      </c>
      <c r="I263" s="240"/>
      <c r="J263" s="240"/>
      <c r="K263" s="240"/>
      <c r="L263" s="238">
        <f t="shared" si="149"/>
        <v>0</v>
      </c>
      <c r="M263" s="240"/>
      <c r="N263" s="240"/>
      <c r="O263" s="240"/>
      <c r="P263" s="238">
        <f t="shared" si="150"/>
        <v>0</v>
      </c>
      <c r="Q263" s="246"/>
    </row>
    <row r="264" spans="2:17" s="48" customFormat="1" ht="12" thickBot="1">
      <c r="B264" s="45"/>
      <c r="C264" s="46"/>
      <c r="D264" s="56" t="s">
        <v>27</v>
      </c>
      <c r="E264" s="233">
        <f>SUM(E253+E254+E255+E256+E257+E259+E260+E261+E262+E263)</f>
        <v>0</v>
      </c>
      <c r="F264" s="234">
        <f t="shared" ref="F264:G264" si="151">SUM(F253+F254+F255+F256+F257+F259+F260+F261+F262+F263)</f>
        <v>91700</v>
      </c>
      <c r="G264" s="234">
        <f t="shared" si="151"/>
        <v>0</v>
      </c>
      <c r="H264" s="235">
        <f>SUM(H253:H263)</f>
        <v>91700</v>
      </c>
      <c r="I264" s="234">
        <f>SUM(I253+I254+I255+I256+I257+I259+I260+I261+I262+I263)</f>
        <v>88994</v>
      </c>
      <c r="J264" s="234">
        <f t="shared" ref="J264:K264" si="152">SUM(J253+J254+J255+J256+J257+J259+J260+J261+J262+J263)</f>
        <v>91700</v>
      </c>
      <c r="K264" s="234">
        <f t="shared" si="152"/>
        <v>0</v>
      </c>
      <c r="L264" s="235">
        <f>SUM(L253:L263)</f>
        <v>180694</v>
      </c>
      <c r="M264" s="234">
        <f>SUM(M253+M254+M255+M256+M257+M259+M260+M261+M262+M263)</f>
        <v>78412</v>
      </c>
      <c r="N264" s="234">
        <f t="shared" ref="N264:O264" si="153">SUM(N253+N254+N255+N256+N257+N259+N260+N261+N262+N263)</f>
        <v>78522</v>
      </c>
      <c r="O264" s="234">
        <f t="shared" si="153"/>
        <v>0</v>
      </c>
      <c r="P264" s="235">
        <f>SUM(P253:P263)</f>
        <v>156934</v>
      </c>
      <c r="Q264" s="246"/>
    </row>
    <row r="265" spans="2:17" s="48" customFormat="1">
      <c r="B265" s="809" t="s">
        <v>46</v>
      </c>
      <c r="C265" s="802"/>
      <c r="D265" s="810"/>
      <c r="E265" s="236">
        <f>SUM(E159+E174+E189+E204+E219+E234+E249+E264)</f>
        <v>4787759</v>
      </c>
      <c r="F265" s="236">
        <f>SUM(F159+F174+F189+F204+F219+F234+F249+F264)</f>
        <v>290263</v>
      </c>
      <c r="G265" s="236">
        <f>SUM(G159+G174+G189+G204+G219+G234+G249+G264)</f>
        <v>323656</v>
      </c>
      <c r="H265" s="236">
        <f>SUM(E265:G265)</f>
        <v>5401678</v>
      </c>
      <c r="I265" s="236">
        <f>SUM(I159+I174+I189+I204+I219+I234+I249+I264)</f>
        <v>4960974</v>
      </c>
      <c r="J265" s="236">
        <f>SUM(J159+J174+J189+J204+J219+J234+J249+J264)</f>
        <v>298535</v>
      </c>
      <c r="K265" s="236">
        <f>SUM(K159+K174+K189+K204+K219+K234+K249+K264)</f>
        <v>387865</v>
      </c>
      <c r="L265" s="236">
        <f>SUM(I265:K265)</f>
        <v>5647374</v>
      </c>
      <c r="M265" s="236">
        <f>SUM(M159+M174+M189+M204+M219+M234+M249+M264)</f>
        <v>4543807</v>
      </c>
      <c r="N265" s="236">
        <f>SUM(N159+N174+N189+N204+N219+N234+N249+N264)</f>
        <v>283950</v>
      </c>
      <c r="O265" s="236">
        <f>SUM(O159+O174+O189+O204+O219+O234+O249+O264)</f>
        <v>298818</v>
      </c>
      <c r="P265" s="236">
        <f>SUM(M265:O265)</f>
        <v>5126575</v>
      </c>
      <c r="Q265" s="246"/>
    </row>
    <row r="266" spans="2:17" s="48" customFormat="1" ht="12" thickBot="1">
      <c r="B266" s="106"/>
      <c r="C266" s="57"/>
      <c r="D266" s="107"/>
      <c r="E266" s="237"/>
      <c r="F266" s="237"/>
      <c r="G266" s="237"/>
      <c r="H266" s="237"/>
      <c r="I266" s="237"/>
      <c r="J266" s="237"/>
      <c r="K266" s="237"/>
      <c r="L266" s="237"/>
      <c r="M266" s="237"/>
      <c r="N266" s="237"/>
      <c r="O266" s="237"/>
      <c r="P266" s="237"/>
      <c r="Q266" s="246"/>
    </row>
    <row r="267" spans="2:17" s="48" customFormat="1" ht="32.25" thickBot="1">
      <c r="B267" s="33"/>
      <c r="C267" s="34" t="s">
        <v>22</v>
      </c>
      <c r="D267" s="34" t="s">
        <v>23</v>
      </c>
      <c r="E267" s="205" t="s">
        <v>2</v>
      </c>
      <c r="F267" s="206" t="s">
        <v>3</v>
      </c>
      <c r="G267" s="206" t="s">
        <v>4</v>
      </c>
      <c r="H267" s="207" t="s">
        <v>5</v>
      </c>
      <c r="I267" s="550" t="s">
        <v>2</v>
      </c>
      <c r="J267" s="551" t="s">
        <v>3</v>
      </c>
      <c r="K267" s="551" t="s">
        <v>4</v>
      </c>
      <c r="L267" s="552" t="s">
        <v>5</v>
      </c>
      <c r="M267" s="550" t="s">
        <v>2</v>
      </c>
      <c r="N267" s="551" t="s">
        <v>3</v>
      </c>
      <c r="O267" s="551" t="s">
        <v>4</v>
      </c>
      <c r="P267" s="552" t="s">
        <v>5</v>
      </c>
      <c r="Q267" s="246"/>
    </row>
    <row r="268" spans="2:17" s="48" customFormat="1" ht="12" thickBot="1">
      <c r="B268" s="35" t="s">
        <v>24</v>
      </c>
      <c r="C268" s="36">
        <v>437</v>
      </c>
      <c r="D268" s="102" t="s">
        <v>47</v>
      </c>
      <c r="E268" s="96"/>
      <c r="F268" s="49"/>
      <c r="G268" s="49"/>
      <c r="H268" s="50"/>
      <c r="I268" s="278"/>
      <c r="J268" s="49"/>
      <c r="K268" s="49"/>
      <c r="L268" s="50"/>
      <c r="M268" s="278"/>
      <c r="N268" s="49"/>
      <c r="O268" s="49"/>
      <c r="P268" s="50"/>
      <c r="Q268" s="246"/>
    </row>
    <row r="269" spans="2:17" s="48" customFormat="1">
      <c r="B269" s="51" t="s">
        <v>7</v>
      </c>
      <c r="C269" s="811" t="s">
        <v>26</v>
      </c>
      <c r="D269" s="812"/>
      <c r="E269" s="98">
        <v>76768</v>
      </c>
      <c r="F269" s="66"/>
      <c r="G269" s="66"/>
      <c r="H269" s="238">
        <f>SUM(E269:G269)</f>
        <v>76768</v>
      </c>
      <c r="I269" s="66">
        <v>76768</v>
      </c>
      <c r="J269" s="66"/>
      <c r="K269" s="66"/>
      <c r="L269" s="238">
        <f>SUM(I269:K269)</f>
        <v>76768</v>
      </c>
      <c r="M269" s="66">
        <v>68710</v>
      </c>
      <c r="N269" s="66"/>
      <c r="O269" s="66"/>
      <c r="P269" s="238">
        <f>SUM(M269:O269)</f>
        <v>68710</v>
      </c>
      <c r="Q269" s="246"/>
    </row>
    <row r="270" spans="2:17" s="48" customFormat="1">
      <c r="B270" s="52">
        <v>1000</v>
      </c>
      <c r="C270" s="804" t="s">
        <v>9</v>
      </c>
      <c r="D270" s="805"/>
      <c r="E270" s="97">
        <v>43333</v>
      </c>
      <c r="F270" s="63"/>
      <c r="G270" s="63"/>
      <c r="H270" s="238">
        <f t="shared" ref="H270:H279" si="154">SUM(E270:G270)</f>
        <v>43333</v>
      </c>
      <c r="I270" s="63">
        <v>36507</v>
      </c>
      <c r="J270" s="63"/>
      <c r="K270" s="63"/>
      <c r="L270" s="238">
        <f t="shared" ref="L270:L273" si="155">SUM(I270:K270)</f>
        <v>36507</v>
      </c>
      <c r="M270" s="63">
        <v>9356</v>
      </c>
      <c r="N270" s="63"/>
      <c r="O270" s="63"/>
      <c r="P270" s="238">
        <f t="shared" ref="P270:P273" si="156">SUM(M270:O270)</f>
        <v>9356</v>
      </c>
      <c r="Q270" s="246"/>
    </row>
    <row r="271" spans="2:17" s="48" customFormat="1">
      <c r="B271" s="53" t="s">
        <v>10</v>
      </c>
      <c r="C271" s="804" t="s">
        <v>11</v>
      </c>
      <c r="D271" s="805"/>
      <c r="E271" s="97">
        <v>500</v>
      </c>
      <c r="F271" s="63"/>
      <c r="G271" s="63"/>
      <c r="H271" s="238">
        <f t="shared" si="154"/>
        <v>500</v>
      </c>
      <c r="I271" s="63">
        <v>500</v>
      </c>
      <c r="J271" s="63"/>
      <c r="K271" s="63"/>
      <c r="L271" s="238">
        <f t="shared" si="155"/>
        <v>500</v>
      </c>
      <c r="M271" s="63">
        <v>0</v>
      </c>
      <c r="N271" s="63"/>
      <c r="O271" s="63"/>
      <c r="P271" s="238">
        <f t="shared" si="156"/>
        <v>0</v>
      </c>
      <c r="Q271" s="246"/>
    </row>
    <row r="272" spans="2:17" s="48" customFormat="1">
      <c r="B272" s="54" t="s">
        <v>12</v>
      </c>
      <c r="C272" s="806" t="s">
        <v>13</v>
      </c>
      <c r="D272" s="801"/>
      <c r="E272" s="97"/>
      <c r="F272" s="63"/>
      <c r="G272" s="63"/>
      <c r="H272" s="238">
        <f t="shared" si="154"/>
        <v>0</v>
      </c>
      <c r="I272" s="63"/>
      <c r="J272" s="63"/>
      <c r="K272" s="63"/>
      <c r="L272" s="238">
        <f t="shared" si="155"/>
        <v>0</v>
      </c>
      <c r="M272" s="63"/>
      <c r="N272" s="63"/>
      <c r="O272" s="63"/>
      <c r="P272" s="238">
        <f t="shared" si="156"/>
        <v>0</v>
      </c>
      <c r="Q272" s="246"/>
    </row>
    <row r="273" spans="2:17" s="48" customFormat="1">
      <c r="B273" s="52">
        <v>4200</v>
      </c>
      <c r="C273" s="806" t="s">
        <v>14</v>
      </c>
      <c r="D273" s="801"/>
      <c r="E273" s="97"/>
      <c r="F273" s="63"/>
      <c r="G273" s="63"/>
      <c r="H273" s="238">
        <f t="shared" si="154"/>
        <v>0</v>
      </c>
      <c r="I273" s="63"/>
      <c r="J273" s="63"/>
      <c r="K273" s="63"/>
      <c r="L273" s="238">
        <f t="shared" si="155"/>
        <v>0</v>
      </c>
      <c r="M273" s="63"/>
      <c r="N273" s="63"/>
      <c r="O273" s="63"/>
      <c r="P273" s="238">
        <f t="shared" si="156"/>
        <v>0</v>
      </c>
      <c r="Q273" s="246"/>
    </row>
    <row r="274" spans="2:17" s="48" customFormat="1" ht="18" customHeight="1">
      <c r="B274" s="41"/>
      <c r="C274" s="42">
        <v>4214</v>
      </c>
      <c r="D274" s="103" t="s">
        <v>91</v>
      </c>
      <c r="E274" s="97"/>
      <c r="F274" s="63"/>
      <c r="G274" s="63"/>
      <c r="H274" s="238"/>
      <c r="I274" s="63"/>
      <c r="J274" s="63"/>
      <c r="K274" s="63"/>
      <c r="L274" s="238"/>
      <c r="M274" s="63"/>
      <c r="N274" s="63"/>
      <c r="O274" s="63"/>
      <c r="P274" s="238"/>
      <c r="Q274" s="246"/>
    </row>
    <row r="275" spans="2:17" s="48" customFormat="1">
      <c r="B275" s="52">
        <v>4300</v>
      </c>
      <c r="C275" s="807" t="s">
        <v>15</v>
      </c>
      <c r="D275" s="808"/>
      <c r="E275" s="97"/>
      <c r="F275" s="63"/>
      <c r="G275" s="63"/>
      <c r="H275" s="238">
        <f t="shared" si="154"/>
        <v>0</v>
      </c>
      <c r="I275" s="63"/>
      <c r="J275" s="63"/>
      <c r="K275" s="63"/>
      <c r="L275" s="238">
        <f t="shared" ref="L275:L279" si="157">SUM(I275:K275)</f>
        <v>0</v>
      </c>
      <c r="M275" s="63"/>
      <c r="N275" s="63"/>
      <c r="O275" s="63"/>
      <c r="P275" s="238">
        <f t="shared" ref="P275:P279" si="158">SUM(M275:O275)</f>
        <v>0</v>
      </c>
      <c r="Q275" s="246"/>
    </row>
    <row r="276" spans="2:17" s="48" customFormat="1">
      <c r="B276" s="52">
        <v>4500</v>
      </c>
      <c r="C276" s="806" t="s">
        <v>16</v>
      </c>
      <c r="D276" s="801"/>
      <c r="E276" s="97"/>
      <c r="F276" s="63"/>
      <c r="G276" s="63"/>
      <c r="H276" s="238">
        <f t="shared" si="154"/>
        <v>0</v>
      </c>
      <c r="I276" s="63"/>
      <c r="J276" s="63"/>
      <c r="K276" s="63"/>
      <c r="L276" s="238">
        <f t="shared" si="157"/>
        <v>0</v>
      </c>
      <c r="M276" s="63"/>
      <c r="N276" s="63"/>
      <c r="O276" s="63"/>
      <c r="P276" s="238">
        <f t="shared" si="158"/>
        <v>0</v>
      </c>
      <c r="Q276" s="246"/>
    </row>
    <row r="277" spans="2:17" s="48" customFormat="1">
      <c r="B277" s="52">
        <v>4600</v>
      </c>
      <c r="C277" s="796" t="s">
        <v>17</v>
      </c>
      <c r="D277" s="797"/>
      <c r="E277" s="97"/>
      <c r="F277" s="63"/>
      <c r="G277" s="63"/>
      <c r="H277" s="238">
        <f t="shared" si="154"/>
        <v>0</v>
      </c>
      <c r="I277" s="63"/>
      <c r="J277" s="63"/>
      <c r="K277" s="63"/>
      <c r="L277" s="238">
        <f t="shared" si="157"/>
        <v>0</v>
      </c>
      <c r="M277" s="63"/>
      <c r="N277" s="63"/>
      <c r="O277" s="63"/>
      <c r="P277" s="238">
        <f t="shared" si="158"/>
        <v>0</v>
      </c>
      <c r="Q277" s="246"/>
    </row>
    <row r="278" spans="2:17" s="48" customFormat="1">
      <c r="B278" s="2" t="s">
        <v>18</v>
      </c>
      <c r="C278" s="798" t="s">
        <v>19</v>
      </c>
      <c r="D278" s="799"/>
      <c r="E278" s="97"/>
      <c r="F278" s="63"/>
      <c r="G278" s="63"/>
      <c r="H278" s="238">
        <f t="shared" si="154"/>
        <v>0</v>
      </c>
      <c r="I278" s="63"/>
      <c r="J278" s="63"/>
      <c r="K278" s="63"/>
      <c r="L278" s="238">
        <f t="shared" si="157"/>
        <v>0</v>
      </c>
      <c r="M278" s="63"/>
      <c r="N278" s="63"/>
      <c r="O278" s="63"/>
      <c r="P278" s="238">
        <f t="shared" si="158"/>
        <v>0</v>
      </c>
      <c r="Q278" s="246"/>
    </row>
    <row r="279" spans="2:17" s="48" customFormat="1" ht="12" thickBot="1">
      <c r="B279" s="55">
        <v>98</v>
      </c>
      <c r="C279" s="800" t="s">
        <v>20</v>
      </c>
      <c r="D279" s="801"/>
      <c r="E279" s="239"/>
      <c r="F279" s="240"/>
      <c r="G279" s="240"/>
      <c r="H279" s="238">
        <f t="shared" si="154"/>
        <v>0</v>
      </c>
      <c r="I279" s="240"/>
      <c r="J279" s="240"/>
      <c r="K279" s="240"/>
      <c r="L279" s="238">
        <f t="shared" si="157"/>
        <v>0</v>
      </c>
      <c r="M279" s="240"/>
      <c r="N279" s="240"/>
      <c r="O279" s="240"/>
      <c r="P279" s="238">
        <f t="shared" si="158"/>
        <v>0</v>
      </c>
      <c r="Q279" s="246"/>
    </row>
    <row r="280" spans="2:17" s="48" customFormat="1" ht="12" thickBot="1">
      <c r="B280" s="45"/>
      <c r="C280" s="46"/>
      <c r="D280" s="56" t="s">
        <v>27</v>
      </c>
      <c r="E280" s="233">
        <f>SUM(E269+E270+E271+E272+E273+E275+E276+E277+E278+E279)</f>
        <v>120601</v>
      </c>
      <c r="F280" s="234">
        <f t="shared" ref="F280:G280" si="159">SUM(F269+F270+F271+F272+F273+F275+F276+F277+F278+F279)</f>
        <v>0</v>
      </c>
      <c r="G280" s="234">
        <f t="shared" si="159"/>
        <v>0</v>
      </c>
      <c r="H280" s="235">
        <f>SUM(H269:H279)</f>
        <v>120601</v>
      </c>
      <c r="I280" s="234">
        <f>SUM(I269+I270+I271+I272+I273+I275+I276+I277+I278+I279)</f>
        <v>113775</v>
      </c>
      <c r="J280" s="234">
        <f t="shared" ref="J280:K280" si="160">SUM(J269+J270+J271+J272+J273+J275+J276+J277+J278+J279)</f>
        <v>0</v>
      </c>
      <c r="K280" s="234">
        <f t="shared" si="160"/>
        <v>0</v>
      </c>
      <c r="L280" s="235">
        <f>SUM(L269:L279)</f>
        <v>113775</v>
      </c>
      <c r="M280" s="234">
        <f>SUM(M269+M270+M271+M272+M273+M275+M276+M277+M278+M279)</f>
        <v>78066</v>
      </c>
      <c r="N280" s="234">
        <f t="shared" ref="N280:O280" si="161">SUM(N269+N270+N271+N272+N273+N275+N276+N277+N278+N279)</f>
        <v>0</v>
      </c>
      <c r="O280" s="234">
        <f t="shared" si="161"/>
        <v>0</v>
      </c>
      <c r="P280" s="235">
        <f>SUM(P269:P279)</f>
        <v>78066</v>
      </c>
      <c r="Q280" s="246"/>
    </row>
    <row r="281" spans="2:17" s="48" customFormat="1" ht="12" thickBot="1">
      <c r="B281" s="113"/>
      <c r="C281" s="64"/>
      <c r="D281" s="114"/>
      <c r="E281" s="242"/>
      <c r="F281" s="243"/>
      <c r="G281" s="243"/>
      <c r="H281" s="243"/>
      <c r="I281" s="242"/>
      <c r="J281" s="243"/>
      <c r="K281" s="243"/>
      <c r="L281" s="243"/>
      <c r="M281" s="242"/>
      <c r="N281" s="243"/>
      <c r="O281" s="243"/>
      <c r="P281" s="243"/>
      <c r="Q281" s="246"/>
    </row>
    <row r="282" spans="2:17" s="48" customFormat="1" ht="32.25" thickBot="1">
      <c r="B282" s="33"/>
      <c r="C282" s="34" t="s">
        <v>22</v>
      </c>
      <c r="D282" s="34" t="s">
        <v>23</v>
      </c>
      <c r="E282" s="205" t="s">
        <v>2</v>
      </c>
      <c r="F282" s="206" t="s">
        <v>3</v>
      </c>
      <c r="G282" s="206" t="s">
        <v>4</v>
      </c>
      <c r="H282" s="207" t="s">
        <v>5</v>
      </c>
      <c r="I282" s="550" t="s">
        <v>2</v>
      </c>
      <c r="J282" s="551" t="s">
        <v>3</v>
      </c>
      <c r="K282" s="551" t="s">
        <v>4</v>
      </c>
      <c r="L282" s="552" t="s">
        <v>5</v>
      </c>
      <c r="M282" s="550" t="s">
        <v>2</v>
      </c>
      <c r="N282" s="551" t="s">
        <v>3</v>
      </c>
      <c r="O282" s="551" t="s">
        <v>4</v>
      </c>
      <c r="P282" s="552" t="s">
        <v>5</v>
      </c>
      <c r="Q282" s="246"/>
    </row>
    <row r="283" spans="2:17" s="48" customFormat="1" ht="12" thickBot="1">
      <c r="B283" s="35" t="s">
        <v>24</v>
      </c>
      <c r="C283" s="36">
        <v>469</v>
      </c>
      <c r="D283" s="102" t="s">
        <v>48</v>
      </c>
      <c r="E283" s="96"/>
      <c r="F283" s="49"/>
      <c r="G283" s="49"/>
      <c r="H283" s="50"/>
      <c r="I283" s="278"/>
      <c r="J283" s="49"/>
      <c r="K283" s="49"/>
      <c r="L283" s="50"/>
      <c r="M283" s="278"/>
      <c r="N283" s="49"/>
      <c r="O283" s="49"/>
      <c r="P283" s="50"/>
      <c r="Q283" s="246"/>
    </row>
    <row r="284" spans="2:17" s="48" customFormat="1">
      <c r="B284" s="51" t="s">
        <v>7</v>
      </c>
      <c r="C284" s="811" t="s">
        <v>26</v>
      </c>
      <c r="D284" s="812"/>
      <c r="E284" s="98">
        <v>13244</v>
      </c>
      <c r="F284" s="66"/>
      <c r="G284" s="66"/>
      <c r="H284" s="238">
        <f>SUM(E284:G284)</f>
        <v>13244</v>
      </c>
      <c r="I284" s="66">
        <v>13244</v>
      </c>
      <c r="J284" s="66"/>
      <c r="K284" s="66"/>
      <c r="L284" s="238">
        <f>SUM(I284:K284)</f>
        <v>13244</v>
      </c>
      <c r="M284" s="66">
        <v>12591</v>
      </c>
      <c r="N284" s="66"/>
      <c r="O284" s="66"/>
      <c r="P284" s="238">
        <f>SUM(M284:O284)</f>
        <v>12591</v>
      </c>
      <c r="Q284" s="246"/>
    </row>
    <row r="285" spans="2:17" s="48" customFormat="1">
      <c r="B285" s="52">
        <v>1000</v>
      </c>
      <c r="C285" s="804" t="s">
        <v>9</v>
      </c>
      <c r="D285" s="805"/>
      <c r="E285" s="97">
        <v>1928</v>
      </c>
      <c r="F285" s="63">
        <v>3000</v>
      </c>
      <c r="G285" s="63"/>
      <c r="H285" s="238">
        <f t="shared" ref="H285:H294" si="162">SUM(E285:G285)</f>
        <v>4928</v>
      </c>
      <c r="I285" s="63">
        <v>2457</v>
      </c>
      <c r="J285" s="63">
        <v>3000</v>
      </c>
      <c r="K285" s="63">
        <v>0</v>
      </c>
      <c r="L285" s="238">
        <f t="shared" ref="L285:L288" si="163">SUM(I285:K285)</f>
        <v>5457</v>
      </c>
      <c r="M285" s="63">
        <v>1275</v>
      </c>
      <c r="N285" s="63">
        <v>2884</v>
      </c>
      <c r="O285" s="63"/>
      <c r="P285" s="238">
        <f t="shared" ref="P285:P288" si="164">SUM(M285:O285)</f>
        <v>4159</v>
      </c>
      <c r="Q285" s="246"/>
    </row>
    <row r="286" spans="2:17" s="48" customFormat="1">
      <c r="B286" s="53" t="s">
        <v>10</v>
      </c>
      <c r="C286" s="804" t="s">
        <v>11</v>
      </c>
      <c r="D286" s="805"/>
      <c r="E286" s="97"/>
      <c r="F286" s="63"/>
      <c r="G286" s="63"/>
      <c r="H286" s="238">
        <f t="shared" si="162"/>
        <v>0</v>
      </c>
      <c r="I286" s="63"/>
      <c r="J286" s="63"/>
      <c r="K286" s="63"/>
      <c r="L286" s="238">
        <f t="shared" si="163"/>
        <v>0</v>
      </c>
      <c r="M286" s="63"/>
      <c r="N286" s="63"/>
      <c r="O286" s="63"/>
      <c r="P286" s="238">
        <f t="shared" si="164"/>
        <v>0</v>
      </c>
      <c r="Q286" s="246"/>
    </row>
    <row r="287" spans="2:17" s="48" customFormat="1">
      <c r="B287" s="54" t="s">
        <v>12</v>
      </c>
      <c r="C287" s="806" t="s">
        <v>13</v>
      </c>
      <c r="D287" s="801"/>
      <c r="E287" s="97"/>
      <c r="F287" s="63"/>
      <c r="G287" s="63"/>
      <c r="H287" s="238">
        <f t="shared" si="162"/>
        <v>0</v>
      </c>
      <c r="I287" s="63"/>
      <c r="J287" s="63"/>
      <c r="K287" s="63"/>
      <c r="L287" s="238">
        <f t="shared" si="163"/>
        <v>0</v>
      </c>
      <c r="M287" s="63"/>
      <c r="N287" s="63"/>
      <c r="O287" s="63"/>
      <c r="P287" s="238">
        <f t="shared" si="164"/>
        <v>0</v>
      </c>
      <c r="Q287" s="246"/>
    </row>
    <row r="288" spans="2:17" s="48" customFormat="1">
      <c r="B288" s="52">
        <v>4200</v>
      </c>
      <c r="C288" s="806" t="s">
        <v>14</v>
      </c>
      <c r="D288" s="801"/>
      <c r="E288" s="97"/>
      <c r="F288" s="63"/>
      <c r="G288" s="63"/>
      <c r="H288" s="238">
        <f t="shared" si="162"/>
        <v>0</v>
      </c>
      <c r="I288" s="63"/>
      <c r="J288" s="63"/>
      <c r="K288" s="63"/>
      <c r="L288" s="238">
        <f t="shared" si="163"/>
        <v>0</v>
      </c>
      <c r="M288" s="63"/>
      <c r="N288" s="63"/>
      <c r="O288" s="63"/>
      <c r="P288" s="238">
        <f t="shared" si="164"/>
        <v>0</v>
      </c>
      <c r="Q288" s="246"/>
    </row>
    <row r="289" spans="2:17" s="48" customFormat="1" ht="16.5" customHeight="1">
      <c r="B289" s="41"/>
      <c r="C289" s="42">
        <v>4214</v>
      </c>
      <c r="D289" s="103" t="s">
        <v>91</v>
      </c>
      <c r="E289" s="97"/>
      <c r="F289" s="63"/>
      <c r="G289" s="63"/>
      <c r="H289" s="238"/>
      <c r="I289" s="63"/>
      <c r="J289" s="63"/>
      <c r="K289" s="63"/>
      <c r="L289" s="238"/>
      <c r="M289" s="63"/>
      <c r="N289" s="63"/>
      <c r="O289" s="63"/>
      <c r="P289" s="238"/>
      <c r="Q289" s="246"/>
    </row>
    <row r="290" spans="2:17" s="48" customFormat="1">
      <c r="B290" s="52">
        <v>4300</v>
      </c>
      <c r="C290" s="807" t="s">
        <v>15</v>
      </c>
      <c r="D290" s="808"/>
      <c r="E290" s="97"/>
      <c r="F290" s="63"/>
      <c r="G290" s="63"/>
      <c r="H290" s="238">
        <f t="shared" si="162"/>
        <v>0</v>
      </c>
      <c r="I290" s="63"/>
      <c r="J290" s="63"/>
      <c r="K290" s="63"/>
      <c r="L290" s="238">
        <f t="shared" ref="L290:L294" si="165">SUM(I290:K290)</f>
        <v>0</v>
      </c>
      <c r="M290" s="63"/>
      <c r="N290" s="63"/>
      <c r="O290" s="63"/>
      <c r="P290" s="238">
        <f t="shared" ref="P290:P294" si="166">SUM(M290:O290)</f>
        <v>0</v>
      </c>
      <c r="Q290" s="246"/>
    </row>
    <row r="291" spans="2:17" s="48" customFormat="1">
      <c r="B291" s="52">
        <v>4500</v>
      </c>
      <c r="C291" s="806" t="s">
        <v>16</v>
      </c>
      <c r="D291" s="801"/>
      <c r="E291" s="97"/>
      <c r="F291" s="63"/>
      <c r="G291" s="63"/>
      <c r="H291" s="238">
        <f t="shared" si="162"/>
        <v>0</v>
      </c>
      <c r="I291" s="63"/>
      <c r="J291" s="63"/>
      <c r="K291" s="63"/>
      <c r="L291" s="238">
        <f t="shared" si="165"/>
        <v>0</v>
      </c>
      <c r="M291" s="63"/>
      <c r="N291" s="63"/>
      <c r="O291" s="63"/>
      <c r="P291" s="238">
        <f t="shared" si="166"/>
        <v>0</v>
      </c>
      <c r="Q291" s="246"/>
    </row>
    <row r="292" spans="2:17" s="48" customFormat="1">
      <c r="B292" s="52">
        <v>4600</v>
      </c>
      <c r="C292" s="796" t="s">
        <v>17</v>
      </c>
      <c r="D292" s="797"/>
      <c r="E292" s="97"/>
      <c r="F292" s="63"/>
      <c r="G292" s="63"/>
      <c r="H292" s="238">
        <f t="shared" si="162"/>
        <v>0</v>
      </c>
      <c r="I292" s="63"/>
      <c r="J292" s="63"/>
      <c r="K292" s="63"/>
      <c r="L292" s="238">
        <f t="shared" si="165"/>
        <v>0</v>
      </c>
      <c r="M292" s="63"/>
      <c r="N292" s="63"/>
      <c r="O292" s="63"/>
      <c r="P292" s="238">
        <f t="shared" si="166"/>
        <v>0</v>
      </c>
      <c r="Q292" s="246"/>
    </row>
    <row r="293" spans="2:17" s="48" customFormat="1">
      <c r="B293" s="2" t="s">
        <v>18</v>
      </c>
      <c r="C293" s="798" t="s">
        <v>19</v>
      </c>
      <c r="D293" s="799"/>
      <c r="E293" s="97"/>
      <c r="F293" s="63">
        <v>48455</v>
      </c>
      <c r="G293" s="63"/>
      <c r="H293" s="238">
        <f t="shared" si="162"/>
        <v>48455</v>
      </c>
      <c r="I293" s="63"/>
      <c r="J293" s="63">
        <v>48455</v>
      </c>
      <c r="K293" s="63">
        <v>0</v>
      </c>
      <c r="L293" s="238">
        <f t="shared" si="165"/>
        <v>48455</v>
      </c>
      <c r="M293" s="63"/>
      <c r="N293" s="63">
        <v>47455</v>
      </c>
      <c r="O293" s="63"/>
      <c r="P293" s="238">
        <f t="shared" si="166"/>
        <v>47455</v>
      </c>
      <c r="Q293" s="246"/>
    </row>
    <row r="294" spans="2:17" s="48" customFormat="1" ht="12" thickBot="1">
      <c r="B294" s="55">
        <v>98</v>
      </c>
      <c r="C294" s="800" t="s">
        <v>20</v>
      </c>
      <c r="D294" s="801"/>
      <c r="E294" s="239"/>
      <c r="F294" s="240"/>
      <c r="G294" s="240"/>
      <c r="H294" s="238">
        <f t="shared" si="162"/>
        <v>0</v>
      </c>
      <c r="I294" s="240"/>
      <c r="J294" s="240"/>
      <c r="K294" s="240"/>
      <c r="L294" s="238">
        <f t="shared" si="165"/>
        <v>0</v>
      </c>
      <c r="M294" s="240"/>
      <c r="N294" s="240"/>
      <c r="O294" s="240"/>
      <c r="P294" s="238">
        <f t="shared" si="166"/>
        <v>0</v>
      </c>
      <c r="Q294" s="246"/>
    </row>
    <row r="295" spans="2:17" s="48" customFormat="1" ht="12" thickBot="1">
      <c r="B295" s="45"/>
      <c r="C295" s="46"/>
      <c r="D295" s="56" t="s">
        <v>30</v>
      </c>
      <c r="E295" s="233">
        <f>SUM(E284+E285+E286+E287+E288+E290+E291+E292+E293+E294)</f>
        <v>15172</v>
      </c>
      <c r="F295" s="234">
        <f t="shared" ref="F295:G295" si="167">SUM(F284+F285+F286+F287+F288+F290+F291+F292+F293+F294)</f>
        <v>51455</v>
      </c>
      <c r="G295" s="234">
        <f t="shared" si="167"/>
        <v>0</v>
      </c>
      <c r="H295" s="235">
        <f>SUM(H284:H294)</f>
        <v>66627</v>
      </c>
      <c r="I295" s="234">
        <f>SUM(I284+I285+I286+I287+I288+I290+I291+I292+I293+I294)</f>
        <v>15701</v>
      </c>
      <c r="J295" s="234">
        <f t="shared" ref="J295:K295" si="168">SUM(J284+J285+J286+J287+J288+J290+J291+J292+J293+J294)</f>
        <v>51455</v>
      </c>
      <c r="K295" s="234">
        <f t="shared" si="168"/>
        <v>0</v>
      </c>
      <c r="L295" s="235">
        <f>SUM(L284:L294)</f>
        <v>67156</v>
      </c>
      <c r="M295" s="234">
        <f>SUM(M284+M285+M286+M287+M288+M290+M291+M292+M293+M294)</f>
        <v>13866</v>
      </c>
      <c r="N295" s="234">
        <f t="shared" ref="N295:O295" si="169">SUM(N284+N285+N286+N287+N288+N290+N291+N292+N293+N294)</f>
        <v>50339</v>
      </c>
      <c r="O295" s="234">
        <f t="shared" si="169"/>
        <v>0</v>
      </c>
      <c r="P295" s="235">
        <f>SUM(P284:P294)</f>
        <v>64205</v>
      </c>
      <c r="Q295" s="246"/>
    </row>
    <row r="296" spans="2:17" s="48" customFormat="1">
      <c r="B296" s="809" t="s">
        <v>49</v>
      </c>
      <c r="C296" s="802"/>
      <c r="D296" s="810"/>
      <c r="E296" s="236">
        <f>SUM(E280+E295)</f>
        <v>135773</v>
      </c>
      <c r="F296" s="236">
        <f>SUM(F280+F295)</f>
        <v>51455</v>
      </c>
      <c r="G296" s="236">
        <f>SUM(G280+G295)</f>
        <v>0</v>
      </c>
      <c r="H296" s="236">
        <f>SUM(E296:G296)</f>
        <v>187228</v>
      </c>
      <c r="I296" s="236">
        <f>SUM(I280+I295)</f>
        <v>129476</v>
      </c>
      <c r="J296" s="236">
        <f>SUM(J280+J295)</f>
        <v>51455</v>
      </c>
      <c r="K296" s="236">
        <f>SUM(K280+K295)</f>
        <v>0</v>
      </c>
      <c r="L296" s="236">
        <f>SUM(I296:K296)</f>
        <v>180931</v>
      </c>
      <c r="M296" s="236">
        <f>SUM(M280+M295)</f>
        <v>91932</v>
      </c>
      <c r="N296" s="236">
        <f>SUM(N280+N295)</f>
        <v>50339</v>
      </c>
      <c r="O296" s="236">
        <f>SUM(O280+O295)</f>
        <v>0</v>
      </c>
      <c r="P296" s="236">
        <f>SUM(M296:O296)</f>
        <v>142271</v>
      </c>
      <c r="Q296" s="246"/>
    </row>
    <row r="297" spans="2:17" s="48" customFormat="1" ht="12" thickBot="1">
      <c r="B297" s="74"/>
      <c r="C297" s="813"/>
      <c r="D297" s="814"/>
      <c r="E297" s="237"/>
      <c r="F297" s="237"/>
      <c r="G297" s="237"/>
      <c r="H297" s="237"/>
      <c r="I297" s="237"/>
      <c r="J297" s="237"/>
      <c r="K297" s="237"/>
      <c r="L297" s="237"/>
      <c r="M297" s="237"/>
      <c r="N297" s="237"/>
      <c r="O297" s="237"/>
      <c r="P297" s="237"/>
      <c r="Q297" s="246"/>
    </row>
    <row r="298" spans="2:17" s="48" customFormat="1" ht="32.25" thickBot="1">
      <c r="B298" s="33"/>
      <c r="C298" s="34" t="s">
        <v>22</v>
      </c>
      <c r="D298" s="34" t="s">
        <v>23</v>
      </c>
      <c r="E298" s="205" t="s">
        <v>2</v>
      </c>
      <c r="F298" s="206" t="s">
        <v>3</v>
      </c>
      <c r="G298" s="206" t="s">
        <v>4</v>
      </c>
      <c r="H298" s="207" t="s">
        <v>5</v>
      </c>
      <c r="I298" s="550" t="s">
        <v>2</v>
      </c>
      <c r="J298" s="551" t="s">
        <v>3</v>
      </c>
      <c r="K298" s="551" t="s">
        <v>4</v>
      </c>
      <c r="L298" s="552" t="s">
        <v>5</v>
      </c>
      <c r="M298" s="550" t="s">
        <v>2</v>
      </c>
      <c r="N298" s="551" t="s">
        <v>3</v>
      </c>
      <c r="O298" s="551" t="s">
        <v>4</v>
      </c>
      <c r="P298" s="552" t="s">
        <v>5</v>
      </c>
      <c r="Q298" s="246"/>
    </row>
    <row r="299" spans="2:17" s="48" customFormat="1" ht="12" thickBot="1">
      <c r="B299" s="35" t="s">
        <v>24</v>
      </c>
      <c r="C299" s="36">
        <v>524</v>
      </c>
      <c r="D299" s="102" t="s">
        <v>50</v>
      </c>
      <c r="E299" s="96"/>
      <c r="F299" s="49"/>
      <c r="G299" s="49"/>
      <c r="H299" s="50"/>
      <c r="I299" s="278"/>
      <c r="J299" s="49"/>
      <c r="K299" s="49"/>
      <c r="L299" s="50"/>
      <c r="M299" s="278"/>
      <c r="N299" s="49"/>
      <c r="O299" s="49"/>
      <c r="P299" s="50"/>
      <c r="Q299" s="246"/>
    </row>
    <row r="300" spans="2:17" s="48" customFormat="1">
      <c r="B300" s="51" t="s">
        <v>7</v>
      </c>
      <c r="C300" s="811" t="s">
        <v>26</v>
      </c>
      <c r="D300" s="812"/>
      <c r="E300" s="98"/>
      <c r="F300" s="66">
        <v>101057</v>
      </c>
      <c r="G300" s="66"/>
      <c r="H300" s="238">
        <f>SUM(E300:G300)</f>
        <v>101057</v>
      </c>
      <c r="I300" s="66"/>
      <c r="J300" s="66">
        <v>101057</v>
      </c>
      <c r="K300" s="66"/>
      <c r="L300" s="238">
        <f>SUM(I300:K300)</f>
        <v>101057</v>
      </c>
      <c r="M300" s="66"/>
      <c r="N300" s="66">
        <v>95295</v>
      </c>
      <c r="O300" s="66"/>
      <c r="P300" s="238">
        <f>SUM(M300:O300)</f>
        <v>95295</v>
      </c>
      <c r="Q300" s="246"/>
    </row>
    <row r="301" spans="2:17" s="48" customFormat="1">
      <c r="B301" s="52">
        <v>1000</v>
      </c>
      <c r="C301" s="804" t="s">
        <v>9</v>
      </c>
      <c r="D301" s="805"/>
      <c r="E301" s="97"/>
      <c r="F301" s="63">
        <v>73443</v>
      </c>
      <c r="G301" s="63"/>
      <c r="H301" s="238">
        <f t="shared" ref="H301:H310" si="170">SUM(E301:G301)</f>
        <v>73443</v>
      </c>
      <c r="I301" s="63"/>
      <c r="J301" s="63">
        <v>73166</v>
      </c>
      <c r="K301" s="63"/>
      <c r="L301" s="238">
        <f t="shared" ref="L301:L304" si="171">SUM(I301:K301)</f>
        <v>73166</v>
      </c>
      <c r="M301" s="63"/>
      <c r="N301" s="63">
        <v>69565</v>
      </c>
      <c r="O301" s="63"/>
      <c r="P301" s="238">
        <f t="shared" ref="P301:P304" si="172">SUM(M301:O301)</f>
        <v>69565</v>
      </c>
      <c r="Q301" s="246"/>
    </row>
    <row r="302" spans="2:17" s="48" customFormat="1">
      <c r="B302" s="53" t="s">
        <v>10</v>
      </c>
      <c r="C302" s="804" t="s">
        <v>11</v>
      </c>
      <c r="D302" s="805"/>
      <c r="E302" s="97"/>
      <c r="F302" s="63">
        <v>500</v>
      </c>
      <c r="G302" s="63"/>
      <c r="H302" s="238">
        <f t="shared" si="170"/>
        <v>500</v>
      </c>
      <c r="I302" s="63"/>
      <c r="J302" s="63">
        <v>777</v>
      </c>
      <c r="K302" s="63"/>
      <c r="L302" s="238">
        <f t="shared" si="171"/>
        <v>777</v>
      </c>
      <c r="M302" s="63"/>
      <c r="N302" s="63">
        <v>768</v>
      </c>
      <c r="O302" s="63"/>
      <c r="P302" s="238">
        <f t="shared" si="172"/>
        <v>768</v>
      </c>
      <c r="Q302" s="246"/>
    </row>
    <row r="303" spans="2:17" s="48" customFormat="1">
      <c r="B303" s="54" t="s">
        <v>12</v>
      </c>
      <c r="C303" s="806" t="s">
        <v>13</v>
      </c>
      <c r="D303" s="801"/>
      <c r="E303" s="97"/>
      <c r="F303" s="63"/>
      <c r="G303" s="63"/>
      <c r="H303" s="238">
        <f t="shared" si="170"/>
        <v>0</v>
      </c>
      <c r="I303" s="63"/>
      <c r="J303" s="63"/>
      <c r="K303" s="63"/>
      <c r="L303" s="238">
        <f t="shared" si="171"/>
        <v>0</v>
      </c>
      <c r="M303" s="63"/>
      <c r="N303" s="63"/>
      <c r="O303" s="63"/>
      <c r="P303" s="238">
        <f t="shared" si="172"/>
        <v>0</v>
      </c>
      <c r="Q303" s="246"/>
    </row>
    <row r="304" spans="2:17" s="48" customFormat="1">
      <c r="B304" s="52">
        <v>4200</v>
      </c>
      <c r="C304" s="806" t="s">
        <v>14</v>
      </c>
      <c r="D304" s="801"/>
      <c r="E304" s="97"/>
      <c r="F304" s="63"/>
      <c r="G304" s="63"/>
      <c r="H304" s="238">
        <f t="shared" si="170"/>
        <v>0</v>
      </c>
      <c r="I304" s="63"/>
      <c r="J304" s="63"/>
      <c r="K304" s="63"/>
      <c r="L304" s="238">
        <f t="shared" si="171"/>
        <v>0</v>
      </c>
      <c r="M304" s="63"/>
      <c r="N304" s="63"/>
      <c r="O304" s="63"/>
      <c r="P304" s="238">
        <f t="shared" si="172"/>
        <v>0</v>
      </c>
      <c r="Q304" s="246"/>
    </row>
    <row r="305" spans="1:17" s="48" customFormat="1" ht="16.5" customHeight="1">
      <c r="B305" s="41"/>
      <c r="C305" s="42">
        <v>4214</v>
      </c>
      <c r="D305" s="103" t="s">
        <v>91</v>
      </c>
      <c r="E305" s="97"/>
      <c r="F305" s="63"/>
      <c r="G305" s="63"/>
      <c r="H305" s="238"/>
      <c r="I305" s="63"/>
      <c r="J305" s="63"/>
      <c r="K305" s="63"/>
      <c r="L305" s="238"/>
      <c r="M305" s="63"/>
      <c r="N305" s="63"/>
      <c r="O305" s="63"/>
      <c r="P305" s="238"/>
      <c r="Q305" s="246"/>
    </row>
    <row r="306" spans="1:17" s="48" customFormat="1">
      <c r="B306" s="52">
        <v>4300</v>
      </c>
      <c r="C306" s="807" t="s">
        <v>15</v>
      </c>
      <c r="D306" s="808"/>
      <c r="E306" s="97"/>
      <c r="F306" s="63"/>
      <c r="G306" s="63"/>
      <c r="H306" s="238">
        <f t="shared" si="170"/>
        <v>0</v>
      </c>
      <c r="I306" s="63"/>
      <c r="J306" s="63"/>
      <c r="K306" s="63"/>
      <c r="L306" s="238">
        <f t="shared" ref="L306:L310" si="173">SUM(I306:K306)</f>
        <v>0</v>
      </c>
      <c r="M306" s="63"/>
      <c r="N306" s="63"/>
      <c r="O306" s="63"/>
      <c r="P306" s="238">
        <f t="shared" ref="P306:P310" si="174">SUM(M306:O306)</f>
        <v>0</v>
      </c>
      <c r="Q306" s="246"/>
    </row>
    <row r="307" spans="1:17" s="48" customFormat="1">
      <c r="B307" s="52">
        <v>4500</v>
      </c>
      <c r="C307" s="806" t="s">
        <v>16</v>
      </c>
      <c r="D307" s="801"/>
      <c r="E307" s="97"/>
      <c r="F307" s="63"/>
      <c r="G307" s="63"/>
      <c r="H307" s="238">
        <f t="shared" si="170"/>
        <v>0</v>
      </c>
      <c r="I307" s="63"/>
      <c r="J307" s="63"/>
      <c r="K307" s="63"/>
      <c r="L307" s="238">
        <f t="shared" si="173"/>
        <v>0</v>
      </c>
      <c r="M307" s="63"/>
      <c r="N307" s="63"/>
      <c r="O307" s="63"/>
      <c r="P307" s="238">
        <f t="shared" si="174"/>
        <v>0</v>
      </c>
      <c r="Q307" s="246"/>
    </row>
    <row r="308" spans="1:17" s="48" customFormat="1">
      <c r="B308" s="52">
        <v>4600</v>
      </c>
      <c r="C308" s="796" t="s">
        <v>17</v>
      </c>
      <c r="D308" s="797"/>
      <c r="E308" s="97"/>
      <c r="F308" s="63"/>
      <c r="G308" s="63"/>
      <c r="H308" s="238">
        <f t="shared" si="170"/>
        <v>0</v>
      </c>
      <c r="I308" s="63"/>
      <c r="J308" s="63"/>
      <c r="K308" s="63"/>
      <c r="L308" s="238">
        <f t="shared" si="173"/>
        <v>0</v>
      </c>
      <c r="M308" s="63"/>
      <c r="N308" s="63"/>
      <c r="O308" s="63"/>
      <c r="P308" s="238">
        <f t="shared" si="174"/>
        <v>0</v>
      </c>
      <c r="Q308" s="246"/>
    </row>
    <row r="309" spans="1:17" s="48" customFormat="1">
      <c r="B309" s="2" t="s">
        <v>18</v>
      </c>
      <c r="C309" s="798" t="s">
        <v>19</v>
      </c>
      <c r="D309" s="799"/>
      <c r="E309" s="97"/>
      <c r="F309" s="63">
        <v>800</v>
      </c>
      <c r="G309" s="63"/>
      <c r="H309" s="238">
        <f t="shared" si="170"/>
        <v>800</v>
      </c>
      <c r="I309" s="63"/>
      <c r="J309" s="63">
        <v>800</v>
      </c>
      <c r="K309" s="63"/>
      <c r="L309" s="238">
        <f t="shared" si="173"/>
        <v>800</v>
      </c>
      <c r="M309" s="63"/>
      <c r="N309" s="63">
        <v>0</v>
      </c>
      <c r="O309" s="63"/>
      <c r="P309" s="238">
        <f t="shared" si="174"/>
        <v>0</v>
      </c>
      <c r="Q309" s="246"/>
    </row>
    <row r="310" spans="1:17" s="48" customFormat="1" ht="12" thickBot="1">
      <c r="B310" s="55">
        <v>98</v>
      </c>
      <c r="C310" s="800" t="s">
        <v>20</v>
      </c>
      <c r="D310" s="801"/>
      <c r="E310" s="239"/>
      <c r="F310" s="240"/>
      <c r="G310" s="240"/>
      <c r="H310" s="238">
        <f t="shared" si="170"/>
        <v>0</v>
      </c>
      <c r="I310" s="240"/>
      <c r="J310" s="240"/>
      <c r="K310" s="240"/>
      <c r="L310" s="238">
        <f t="shared" si="173"/>
        <v>0</v>
      </c>
      <c r="M310" s="240"/>
      <c r="N310" s="240"/>
      <c r="O310" s="240"/>
      <c r="P310" s="238">
        <f t="shared" si="174"/>
        <v>0</v>
      </c>
      <c r="Q310" s="246"/>
    </row>
    <row r="311" spans="1:17" s="48" customFormat="1" ht="12" thickBot="1">
      <c r="B311" s="45"/>
      <c r="C311" s="46"/>
      <c r="D311" s="56" t="s">
        <v>27</v>
      </c>
      <c r="E311" s="233">
        <f>SUM(E300+E301+E302+E303+E304+E306+E307+E308+E309+E310)</f>
        <v>0</v>
      </c>
      <c r="F311" s="234">
        <f t="shared" ref="F311:G311" si="175">SUM(F300+F301+F302+F303+F304+F306+F307+F308+F309+F310)</f>
        <v>175800</v>
      </c>
      <c r="G311" s="234">
        <f t="shared" si="175"/>
        <v>0</v>
      </c>
      <c r="H311" s="235">
        <f>SUM(H300:H310)</f>
        <v>175800</v>
      </c>
      <c r="I311" s="234">
        <f>SUM(I300+I301+I302+I303+I304+I306+I307+I308+I309+I310)</f>
        <v>0</v>
      </c>
      <c r="J311" s="234">
        <f t="shared" ref="J311:K311" si="176">SUM(J300+J301+J302+J303+J304+J306+J307+J308+J309+J310)</f>
        <v>175800</v>
      </c>
      <c r="K311" s="234">
        <f t="shared" si="176"/>
        <v>0</v>
      </c>
      <c r="L311" s="235">
        <f>SUM(L300:L310)</f>
        <v>175800</v>
      </c>
      <c r="M311" s="234">
        <f>SUM(M300+M301+M302+M303+M304+M306+M307+M308+M309+M310)</f>
        <v>0</v>
      </c>
      <c r="N311" s="234">
        <f t="shared" ref="N311:O311" si="177">SUM(N300+N301+N302+N303+N304+N306+N307+N308+N309+N310)</f>
        <v>165628</v>
      </c>
      <c r="O311" s="234">
        <f t="shared" si="177"/>
        <v>0</v>
      </c>
      <c r="P311" s="235">
        <f>SUM(P300:P310)</f>
        <v>165628</v>
      </c>
      <c r="Q311" s="246"/>
    </row>
    <row r="312" spans="1:17" s="48" customFormat="1" ht="12" thickBot="1">
      <c r="B312" s="116"/>
      <c r="D312" s="117"/>
      <c r="E312" s="246"/>
      <c r="F312" s="246"/>
      <c r="G312" s="246"/>
      <c r="H312" s="246"/>
      <c r="I312" s="246"/>
      <c r="J312" s="246"/>
      <c r="K312" s="246"/>
      <c r="L312" s="246"/>
      <c r="M312" s="246"/>
      <c r="N312" s="246"/>
      <c r="O312" s="246"/>
      <c r="P312" s="246"/>
      <c r="Q312" s="246"/>
    </row>
    <row r="313" spans="1:17" s="48" customFormat="1" ht="32.25" thickBot="1">
      <c r="B313" s="68"/>
      <c r="C313" s="34" t="s">
        <v>22</v>
      </c>
      <c r="D313" s="34" t="s">
        <v>23</v>
      </c>
      <c r="E313" s="205" t="s">
        <v>2</v>
      </c>
      <c r="F313" s="206" t="s">
        <v>3</v>
      </c>
      <c r="G313" s="206" t="s">
        <v>4</v>
      </c>
      <c r="H313" s="207" t="s">
        <v>5</v>
      </c>
      <c r="I313" s="550" t="s">
        <v>2</v>
      </c>
      <c r="J313" s="551" t="s">
        <v>3</v>
      </c>
      <c r="K313" s="551" t="s">
        <v>4</v>
      </c>
      <c r="L313" s="552" t="s">
        <v>5</v>
      </c>
      <c r="M313" s="550" t="s">
        <v>2</v>
      </c>
      <c r="N313" s="551" t="s">
        <v>3</v>
      </c>
      <c r="O313" s="551" t="s">
        <v>4</v>
      </c>
      <c r="P313" s="552" t="s">
        <v>5</v>
      </c>
      <c r="Q313" s="246"/>
    </row>
    <row r="314" spans="1:17" s="48" customFormat="1" ht="12" thickBot="1">
      <c r="A314" s="82"/>
      <c r="B314" s="35" t="s">
        <v>24</v>
      </c>
      <c r="C314" s="36">
        <v>525</v>
      </c>
      <c r="D314" s="102" t="s">
        <v>51</v>
      </c>
      <c r="E314" s="96"/>
      <c r="F314" s="49"/>
      <c r="G314" s="49"/>
      <c r="H314" s="50"/>
      <c r="I314" s="278"/>
      <c r="J314" s="49"/>
      <c r="K314" s="49"/>
      <c r="L314" s="50"/>
      <c r="M314" s="278"/>
      <c r="N314" s="49"/>
      <c r="O314" s="49"/>
      <c r="P314" s="50"/>
      <c r="Q314" s="246"/>
    </row>
    <row r="315" spans="1:17" s="48" customFormat="1">
      <c r="A315" s="82"/>
      <c r="B315" s="51" t="s">
        <v>7</v>
      </c>
      <c r="C315" s="811" t="s">
        <v>26</v>
      </c>
      <c r="D315" s="812"/>
      <c r="E315" s="98"/>
      <c r="F315" s="66"/>
      <c r="G315" s="66"/>
      <c r="H315" s="238">
        <f>SUM(E315:G315)</f>
        <v>0</v>
      </c>
      <c r="I315" s="66"/>
      <c r="J315" s="66"/>
      <c r="K315" s="66"/>
      <c r="L315" s="238">
        <f>SUM(I315:K315)</f>
        <v>0</v>
      </c>
      <c r="M315" s="66"/>
      <c r="N315" s="66"/>
      <c r="O315" s="66"/>
      <c r="P315" s="238">
        <f>SUM(M315:O315)</f>
        <v>0</v>
      </c>
      <c r="Q315" s="246"/>
    </row>
    <row r="316" spans="1:17" s="48" customFormat="1">
      <c r="A316" s="82"/>
      <c r="B316" s="52">
        <v>1000</v>
      </c>
      <c r="C316" s="804" t="s">
        <v>9</v>
      </c>
      <c r="D316" s="805"/>
      <c r="E316" s="97">
        <v>0</v>
      </c>
      <c r="F316" s="63">
        <v>8740</v>
      </c>
      <c r="G316" s="63"/>
      <c r="H316" s="238">
        <f t="shared" ref="H316:H325" si="178">SUM(E316:G316)</f>
        <v>8740</v>
      </c>
      <c r="I316" s="63"/>
      <c r="J316" s="63">
        <v>8740</v>
      </c>
      <c r="K316" s="63"/>
      <c r="L316" s="238">
        <f t="shared" ref="L316:L319" si="179">SUM(I316:K316)</f>
        <v>8740</v>
      </c>
      <c r="M316" s="63"/>
      <c r="N316" s="63">
        <v>1387</v>
      </c>
      <c r="O316" s="63"/>
      <c r="P316" s="238">
        <f t="shared" ref="P316:P319" si="180">SUM(M316:O316)</f>
        <v>1387</v>
      </c>
      <c r="Q316" s="246"/>
    </row>
    <row r="317" spans="1:17" s="48" customFormat="1">
      <c r="A317" s="82"/>
      <c r="B317" s="53" t="s">
        <v>10</v>
      </c>
      <c r="C317" s="804" t="s">
        <v>11</v>
      </c>
      <c r="D317" s="805"/>
      <c r="E317" s="97"/>
      <c r="F317" s="63"/>
      <c r="G317" s="63"/>
      <c r="H317" s="238">
        <f t="shared" si="178"/>
        <v>0</v>
      </c>
      <c r="I317" s="63"/>
      <c r="J317" s="63"/>
      <c r="K317" s="63"/>
      <c r="L317" s="238">
        <f t="shared" si="179"/>
        <v>0</v>
      </c>
      <c r="M317" s="63"/>
      <c r="N317" s="63"/>
      <c r="O317" s="63"/>
      <c r="P317" s="238">
        <f t="shared" si="180"/>
        <v>0</v>
      </c>
      <c r="Q317" s="246"/>
    </row>
    <row r="318" spans="1:17" s="48" customFormat="1">
      <c r="A318" s="82"/>
      <c r="B318" s="54" t="s">
        <v>12</v>
      </c>
      <c r="C318" s="806" t="s">
        <v>13</v>
      </c>
      <c r="D318" s="801"/>
      <c r="E318" s="97"/>
      <c r="F318" s="63"/>
      <c r="G318" s="63"/>
      <c r="H318" s="238">
        <f t="shared" si="178"/>
        <v>0</v>
      </c>
      <c r="I318" s="63"/>
      <c r="J318" s="63"/>
      <c r="K318" s="63"/>
      <c r="L318" s="238">
        <f t="shared" si="179"/>
        <v>0</v>
      </c>
      <c r="M318" s="63"/>
      <c r="N318" s="63"/>
      <c r="O318" s="63"/>
      <c r="P318" s="238">
        <f t="shared" si="180"/>
        <v>0</v>
      </c>
      <c r="Q318" s="246"/>
    </row>
    <row r="319" spans="1:17" s="48" customFormat="1">
      <c r="A319" s="82"/>
      <c r="B319" s="52">
        <v>4200</v>
      </c>
      <c r="C319" s="806" t="s">
        <v>14</v>
      </c>
      <c r="D319" s="801"/>
      <c r="E319" s="97"/>
      <c r="F319" s="63"/>
      <c r="G319" s="63"/>
      <c r="H319" s="238">
        <f t="shared" si="178"/>
        <v>0</v>
      </c>
      <c r="I319" s="63"/>
      <c r="J319" s="63"/>
      <c r="K319" s="63"/>
      <c r="L319" s="238">
        <f t="shared" si="179"/>
        <v>0</v>
      </c>
      <c r="M319" s="63"/>
      <c r="N319" s="63"/>
      <c r="O319" s="63"/>
      <c r="P319" s="238">
        <f t="shared" si="180"/>
        <v>0</v>
      </c>
      <c r="Q319" s="246"/>
    </row>
    <row r="320" spans="1:17" s="48" customFormat="1" ht="15.75" customHeight="1">
      <c r="A320" s="82"/>
      <c r="B320" s="41"/>
      <c r="C320" s="42">
        <v>4214</v>
      </c>
      <c r="D320" s="103" t="s">
        <v>91</v>
      </c>
      <c r="E320" s="97"/>
      <c r="F320" s="63"/>
      <c r="G320" s="63"/>
      <c r="H320" s="238"/>
      <c r="I320" s="63"/>
      <c r="J320" s="63"/>
      <c r="K320" s="63"/>
      <c r="L320" s="238"/>
      <c r="M320" s="63"/>
      <c r="N320" s="63"/>
      <c r="O320" s="63"/>
      <c r="P320" s="238"/>
      <c r="Q320" s="246"/>
    </row>
    <row r="321" spans="1:17" s="48" customFormat="1">
      <c r="A321" s="82"/>
      <c r="B321" s="52">
        <v>4300</v>
      </c>
      <c r="C321" s="807" t="s">
        <v>15</v>
      </c>
      <c r="D321" s="808"/>
      <c r="E321" s="97"/>
      <c r="F321" s="63"/>
      <c r="G321" s="63"/>
      <c r="H321" s="238">
        <f t="shared" si="178"/>
        <v>0</v>
      </c>
      <c r="I321" s="63"/>
      <c r="J321" s="63"/>
      <c r="K321" s="63"/>
      <c r="L321" s="238">
        <f t="shared" ref="L321:L325" si="181">SUM(I321:K321)</f>
        <v>0</v>
      </c>
      <c r="M321" s="63"/>
      <c r="N321" s="63"/>
      <c r="O321" s="63"/>
      <c r="P321" s="238">
        <f t="shared" ref="P321:P325" si="182">SUM(M321:O321)</f>
        <v>0</v>
      </c>
      <c r="Q321" s="246"/>
    </row>
    <row r="322" spans="1:17" s="48" customFormat="1">
      <c r="A322" s="82"/>
      <c r="B322" s="52">
        <v>4500</v>
      </c>
      <c r="C322" s="806" t="s">
        <v>16</v>
      </c>
      <c r="D322" s="801"/>
      <c r="E322" s="97"/>
      <c r="F322" s="63"/>
      <c r="G322" s="63"/>
      <c r="H322" s="238">
        <f t="shared" si="178"/>
        <v>0</v>
      </c>
      <c r="I322" s="63"/>
      <c r="J322" s="63"/>
      <c r="K322" s="63"/>
      <c r="L322" s="238">
        <f t="shared" si="181"/>
        <v>0</v>
      </c>
      <c r="M322" s="63"/>
      <c r="N322" s="63"/>
      <c r="O322" s="63"/>
      <c r="P322" s="238">
        <f t="shared" si="182"/>
        <v>0</v>
      </c>
      <c r="Q322" s="246"/>
    </row>
    <row r="323" spans="1:17" s="48" customFormat="1">
      <c r="A323" s="82"/>
      <c r="B323" s="52">
        <v>4600</v>
      </c>
      <c r="C323" s="796" t="s">
        <v>17</v>
      </c>
      <c r="D323" s="797"/>
      <c r="E323" s="97"/>
      <c r="F323" s="63"/>
      <c r="G323" s="63"/>
      <c r="H323" s="238">
        <f t="shared" si="178"/>
        <v>0</v>
      </c>
      <c r="I323" s="63"/>
      <c r="J323" s="63"/>
      <c r="K323" s="63"/>
      <c r="L323" s="238">
        <f t="shared" si="181"/>
        <v>0</v>
      </c>
      <c r="M323" s="63"/>
      <c r="N323" s="63"/>
      <c r="O323" s="63"/>
      <c r="P323" s="238">
        <f t="shared" si="182"/>
        <v>0</v>
      </c>
      <c r="Q323" s="246"/>
    </row>
    <row r="324" spans="1:17" s="48" customFormat="1">
      <c r="A324" s="82"/>
      <c r="B324" s="2" t="s">
        <v>18</v>
      </c>
      <c r="C324" s="798" t="s">
        <v>19</v>
      </c>
      <c r="D324" s="799"/>
      <c r="E324" s="97"/>
      <c r="F324" s="63"/>
      <c r="G324" s="63"/>
      <c r="H324" s="238">
        <f t="shared" si="178"/>
        <v>0</v>
      </c>
      <c r="I324" s="63"/>
      <c r="J324" s="63"/>
      <c r="K324" s="63"/>
      <c r="L324" s="238">
        <f t="shared" si="181"/>
        <v>0</v>
      </c>
      <c r="M324" s="63"/>
      <c r="N324" s="63"/>
      <c r="O324" s="63"/>
      <c r="P324" s="238">
        <f t="shared" si="182"/>
        <v>0</v>
      </c>
      <c r="Q324" s="246"/>
    </row>
    <row r="325" spans="1:17" s="48" customFormat="1" ht="12" thickBot="1">
      <c r="A325" s="82"/>
      <c r="B325" s="55">
        <v>98</v>
      </c>
      <c r="C325" s="800" t="s">
        <v>20</v>
      </c>
      <c r="D325" s="801"/>
      <c r="E325" s="239"/>
      <c r="F325" s="240"/>
      <c r="G325" s="240"/>
      <c r="H325" s="238">
        <f t="shared" si="178"/>
        <v>0</v>
      </c>
      <c r="I325" s="240"/>
      <c r="J325" s="240"/>
      <c r="K325" s="240"/>
      <c r="L325" s="238">
        <f t="shared" si="181"/>
        <v>0</v>
      </c>
      <c r="M325" s="240"/>
      <c r="N325" s="240"/>
      <c r="O325" s="240"/>
      <c r="P325" s="238">
        <f t="shared" si="182"/>
        <v>0</v>
      </c>
      <c r="Q325" s="246"/>
    </row>
    <row r="326" spans="1:17" s="48" customFormat="1" ht="12" thickBot="1">
      <c r="B326" s="67"/>
      <c r="C326" s="46"/>
      <c r="D326" s="56" t="s">
        <v>27</v>
      </c>
      <c r="E326" s="233">
        <f>SUM(E315+E316+E317+E318+E319+E321+E322+E323+E324+E325)</f>
        <v>0</v>
      </c>
      <c r="F326" s="234">
        <f t="shared" ref="F326:G326" si="183">SUM(F315+F316+F317+F318+F319+F321+F322+F323+F324+F325)</f>
        <v>8740</v>
      </c>
      <c r="G326" s="234">
        <f t="shared" si="183"/>
        <v>0</v>
      </c>
      <c r="H326" s="235">
        <f>SUM(H315:H325)</f>
        <v>8740</v>
      </c>
      <c r="I326" s="234">
        <f>SUM(I315+I316+I317+I318+I319+I321+I322+I323+I324+I325)</f>
        <v>0</v>
      </c>
      <c r="J326" s="234">
        <f t="shared" ref="J326:K326" si="184">SUM(J315+J316+J317+J318+J319+J321+J322+J323+J324+J325)</f>
        <v>8740</v>
      </c>
      <c r="K326" s="234">
        <f t="shared" si="184"/>
        <v>0</v>
      </c>
      <c r="L326" s="235">
        <f>SUM(L315:L325)</f>
        <v>8740</v>
      </c>
      <c r="M326" s="234">
        <f>SUM(M315+M316+M317+M318+M319+M321+M322+M323+M324+M325)</f>
        <v>0</v>
      </c>
      <c r="N326" s="234">
        <f t="shared" ref="N326:O326" si="185">SUM(N315+N316+N317+N318+N319+N321+N322+N323+N324+N325)</f>
        <v>1387</v>
      </c>
      <c r="O326" s="234">
        <f t="shared" si="185"/>
        <v>0</v>
      </c>
      <c r="P326" s="235">
        <f>SUM(P315:P325)</f>
        <v>1387</v>
      </c>
      <c r="Q326" s="246"/>
    </row>
    <row r="327" spans="1:17" s="48" customFormat="1" ht="12" thickBot="1">
      <c r="B327" s="76"/>
      <c r="C327" s="813"/>
      <c r="D327" s="814"/>
      <c r="E327" s="237"/>
      <c r="F327" s="237"/>
      <c r="G327" s="237"/>
      <c r="H327" s="237"/>
      <c r="I327" s="237"/>
      <c r="J327" s="237"/>
      <c r="K327" s="237"/>
      <c r="L327" s="237"/>
      <c r="M327" s="237"/>
      <c r="N327" s="237"/>
      <c r="O327" s="237"/>
      <c r="P327" s="237"/>
      <c r="Q327" s="246"/>
    </row>
    <row r="328" spans="1:17" s="48" customFormat="1" ht="32.25" thickBot="1">
      <c r="B328" s="33"/>
      <c r="C328" s="34" t="s">
        <v>22</v>
      </c>
      <c r="D328" s="34" t="s">
        <v>23</v>
      </c>
      <c r="E328" s="205" t="s">
        <v>2</v>
      </c>
      <c r="F328" s="206" t="s">
        <v>3</v>
      </c>
      <c r="G328" s="206" t="s">
        <v>4</v>
      </c>
      <c r="H328" s="207" t="s">
        <v>5</v>
      </c>
      <c r="I328" s="550" t="s">
        <v>2</v>
      </c>
      <c r="J328" s="551" t="s">
        <v>3</v>
      </c>
      <c r="K328" s="551" t="s">
        <v>4</v>
      </c>
      <c r="L328" s="552" t="s">
        <v>5</v>
      </c>
      <c r="M328" s="550" t="s">
        <v>2</v>
      </c>
      <c r="N328" s="551" t="s">
        <v>3</v>
      </c>
      <c r="O328" s="551" t="s">
        <v>4</v>
      </c>
      <c r="P328" s="552" t="s">
        <v>5</v>
      </c>
      <c r="Q328" s="246"/>
    </row>
    <row r="329" spans="1:17" s="48" customFormat="1" ht="12" thickBot="1">
      <c r="B329" s="35" t="s">
        <v>24</v>
      </c>
      <c r="C329" s="36">
        <v>528</v>
      </c>
      <c r="D329" s="102" t="s">
        <v>52</v>
      </c>
      <c r="E329" s="96"/>
      <c r="F329" s="49"/>
      <c r="G329" s="49"/>
      <c r="H329" s="50"/>
      <c r="I329" s="278"/>
      <c r="J329" s="49"/>
      <c r="K329" s="49"/>
      <c r="L329" s="50"/>
      <c r="M329" s="278"/>
      <c r="N329" s="49"/>
      <c r="O329" s="49"/>
      <c r="P329" s="50"/>
      <c r="Q329" s="246"/>
    </row>
    <row r="330" spans="1:17" s="48" customFormat="1">
      <c r="B330" s="51" t="s">
        <v>7</v>
      </c>
      <c r="C330" s="811" t="s">
        <v>26</v>
      </c>
      <c r="D330" s="812"/>
      <c r="E330" s="99"/>
      <c r="F330" s="83"/>
      <c r="G330" s="83">
        <v>0</v>
      </c>
      <c r="H330" s="244">
        <f>SUM(E330:G330)</f>
        <v>0</v>
      </c>
      <c r="I330" s="83"/>
      <c r="J330" s="83"/>
      <c r="K330" s="83">
        <v>456</v>
      </c>
      <c r="L330" s="244">
        <f>SUM(I330:K330)</f>
        <v>456</v>
      </c>
      <c r="M330" s="83"/>
      <c r="N330" s="83"/>
      <c r="O330" s="83">
        <v>456</v>
      </c>
      <c r="P330" s="244">
        <f>SUM(M330:O330)</f>
        <v>456</v>
      </c>
      <c r="Q330" s="246"/>
    </row>
    <row r="331" spans="1:17" s="48" customFormat="1">
      <c r="B331" s="52">
        <v>1000</v>
      </c>
      <c r="C331" s="804" t="s">
        <v>9</v>
      </c>
      <c r="D331" s="805"/>
      <c r="E331" s="97"/>
      <c r="F331" s="63"/>
      <c r="G331" s="63">
        <v>2868</v>
      </c>
      <c r="H331" s="238">
        <f t="shared" ref="H331:H340" si="186">SUM(E331:G331)</f>
        <v>2868</v>
      </c>
      <c r="I331" s="63"/>
      <c r="J331" s="63"/>
      <c r="K331" s="63">
        <v>218402</v>
      </c>
      <c r="L331" s="238">
        <f t="shared" ref="L331:L334" si="187">SUM(I331:K331)</f>
        <v>218402</v>
      </c>
      <c r="M331" s="63"/>
      <c r="N331" s="63"/>
      <c r="O331" s="63">
        <v>218400</v>
      </c>
      <c r="P331" s="238">
        <f t="shared" ref="P331:P334" si="188">SUM(M331:O331)</f>
        <v>218400</v>
      </c>
      <c r="Q331" s="246"/>
    </row>
    <row r="332" spans="1:17" s="48" customFormat="1">
      <c r="B332" s="53" t="s">
        <v>10</v>
      </c>
      <c r="C332" s="804" t="s">
        <v>11</v>
      </c>
      <c r="D332" s="805"/>
      <c r="E332" s="97"/>
      <c r="F332" s="63"/>
      <c r="G332" s="63"/>
      <c r="H332" s="238">
        <f t="shared" si="186"/>
        <v>0</v>
      </c>
      <c r="I332" s="63"/>
      <c r="J332" s="63"/>
      <c r="K332" s="63"/>
      <c r="L332" s="238">
        <f t="shared" si="187"/>
        <v>0</v>
      </c>
      <c r="M332" s="63"/>
      <c r="N332" s="63"/>
      <c r="O332" s="63"/>
      <c r="P332" s="238">
        <f t="shared" si="188"/>
        <v>0</v>
      </c>
      <c r="Q332" s="246"/>
    </row>
    <row r="333" spans="1:17" s="48" customFormat="1">
      <c r="B333" s="54" t="s">
        <v>12</v>
      </c>
      <c r="C333" s="806" t="s">
        <v>13</v>
      </c>
      <c r="D333" s="801"/>
      <c r="E333" s="97"/>
      <c r="F333" s="63"/>
      <c r="G333" s="63"/>
      <c r="H333" s="238">
        <f t="shared" si="186"/>
        <v>0</v>
      </c>
      <c r="I333" s="63"/>
      <c r="J333" s="63"/>
      <c r="K333" s="63"/>
      <c r="L333" s="238">
        <f t="shared" si="187"/>
        <v>0</v>
      </c>
      <c r="M333" s="63"/>
      <c r="N333" s="63"/>
      <c r="O333" s="63"/>
      <c r="P333" s="238">
        <f t="shared" si="188"/>
        <v>0</v>
      </c>
      <c r="Q333" s="246"/>
    </row>
    <row r="334" spans="1:17" s="48" customFormat="1">
      <c r="B334" s="52">
        <v>4200</v>
      </c>
      <c r="C334" s="806" t="s">
        <v>14</v>
      </c>
      <c r="D334" s="801"/>
      <c r="E334" s="97"/>
      <c r="F334" s="63"/>
      <c r="G334" s="63"/>
      <c r="H334" s="238">
        <f t="shared" si="186"/>
        <v>0</v>
      </c>
      <c r="I334" s="63"/>
      <c r="J334" s="63"/>
      <c r="K334" s="63"/>
      <c r="L334" s="238">
        <f t="shared" si="187"/>
        <v>0</v>
      </c>
      <c r="M334" s="63"/>
      <c r="N334" s="63"/>
      <c r="O334" s="63"/>
      <c r="P334" s="238">
        <f t="shared" si="188"/>
        <v>0</v>
      </c>
      <c r="Q334" s="246"/>
    </row>
    <row r="335" spans="1:17" s="48" customFormat="1" ht="17.25" customHeight="1">
      <c r="B335" s="41"/>
      <c r="C335" s="42">
        <v>4214</v>
      </c>
      <c r="D335" s="103" t="s">
        <v>91</v>
      </c>
      <c r="E335" s="97"/>
      <c r="F335" s="63"/>
      <c r="G335" s="63"/>
      <c r="H335" s="238"/>
      <c r="I335" s="63"/>
      <c r="J335" s="63"/>
      <c r="K335" s="63"/>
      <c r="L335" s="238"/>
      <c r="M335" s="63"/>
      <c r="N335" s="63"/>
      <c r="O335" s="63"/>
      <c r="P335" s="238"/>
      <c r="Q335" s="246"/>
    </row>
    <row r="336" spans="1:17" s="48" customFormat="1">
      <c r="B336" s="52">
        <v>4300</v>
      </c>
      <c r="C336" s="807" t="s">
        <v>15</v>
      </c>
      <c r="D336" s="808"/>
      <c r="E336" s="97"/>
      <c r="F336" s="63"/>
      <c r="G336" s="63"/>
      <c r="H336" s="238">
        <f t="shared" si="186"/>
        <v>0</v>
      </c>
      <c r="I336" s="63"/>
      <c r="J336" s="63"/>
      <c r="K336" s="63"/>
      <c r="L336" s="238">
        <f t="shared" ref="L336:L340" si="189">SUM(I336:K336)</f>
        <v>0</v>
      </c>
      <c r="M336" s="63"/>
      <c r="N336" s="63"/>
      <c r="O336" s="63"/>
      <c r="P336" s="238">
        <f t="shared" ref="P336:P340" si="190">SUM(M336:O336)</f>
        <v>0</v>
      </c>
      <c r="Q336" s="246"/>
    </row>
    <row r="337" spans="2:17" s="48" customFormat="1">
      <c r="B337" s="52">
        <v>4500</v>
      </c>
      <c r="C337" s="806" t="s">
        <v>16</v>
      </c>
      <c r="D337" s="801"/>
      <c r="E337" s="97"/>
      <c r="F337" s="63"/>
      <c r="G337" s="63"/>
      <c r="H337" s="238">
        <f t="shared" si="186"/>
        <v>0</v>
      </c>
      <c r="I337" s="63"/>
      <c r="J337" s="63"/>
      <c r="K337" s="63"/>
      <c r="L337" s="238">
        <f t="shared" si="189"/>
        <v>0</v>
      </c>
      <c r="M337" s="63"/>
      <c r="N337" s="63"/>
      <c r="O337" s="63"/>
      <c r="P337" s="238">
        <f t="shared" si="190"/>
        <v>0</v>
      </c>
      <c r="Q337" s="246"/>
    </row>
    <row r="338" spans="2:17" s="48" customFormat="1">
      <c r="B338" s="52">
        <v>4600</v>
      </c>
      <c r="C338" s="796" t="s">
        <v>17</v>
      </c>
      <c r="D338" s="797"/>
      <c r="E338" s="97"/>
      <c r="F338" s="63"/>
      <c r="G338" s="63"/>
      <c r="H338" s="238">
        <f t="shared" si="186"/>
        <v>0</v>
      </c>
      <c r="I338" s="63"/>
      <c r="J338" s="63"/>
      <c r="K338" s="63"/>
      <c r="L338" s="238">
        <f t="shared" si="189"/>
        <v>0</v>
      </c>
      <c r="M338" s="63"/>
      <c r="N338" s="63"/>
      <c r="O338" s="63"/>
      <c r="P338" s="238">
        <f t="shared" si="190"/>
        <v>0</v>
      </c>
      <c r="Q338" s="246"/>
    </row>
    <row r="339" spans="2:17" s="48" customFormat="1">
      <c r="B339" s="2" t="s">
        <v>18</v>
      </c>
      <c r="C339" s="798" t="s">
        <v>19</v>
      </c>
      <c r="D339" s="799"/>
      <c r="E339" s="97"/>
      <c r="F339" s="63"/>
      <c r="G339" s="63">
        <v>0</v>
      </c>
      <c r="H339" s="238">
        <f t="shared" si="186"/>
        <v>0</v>
      </c>
      <c r="I339" s="63"/>
      <c r="J339" s="63"/>
      <c r="K339" s="63">
        <v>16771</v>
      </c>
      <c r="L339" s="238">
        <f t="shared" si="189"/>
        <v>16771</v>
      </c>
      <c r="M339" s="63"/>
      <c r="N339" s="63"/>
      <c r="O339" s="63">
        <v>16771</v>
      </c>
      <c r="P339" s="238">
        <f t="shared" si="190"/>
        <v>16771</v>
      </c>
      <c r="Q339" s="246"/>
    </row>
    <row r="340" spans="2:17" s="48" customFormat="1" ht="12" thickBot="1">
      <c r="B340" s="55">
        <v>98</v>
      </c>
      <c r="C340" s="800" t="s">
        <v>20</v>
      </c>
      <c r="D340" s="834"/>
      <c r="E340" s="249"/>
      <c r="F340" s="232"/>
      <c r="G340" s="232"/>
      <c r="H340" s="250">
        <f t="shared" si="186"/>
        <v>0</v>
      </c>
      <c r="I340" s="232"/>
      <c r="J340" s="232"/>
      <c r="K340" s="232"/>
      <c r="L340" s="250">
        <f t="shared" si="189"/>
        <v>0</v>
      </c>
      <c r="M340" s="232"/>
      <c r="N340" s="232"/>
      <c r="O340" s="232"/>
      <c r="P340" s="250">
        <f t="shared" si="190"/>
        <v>0</v>
      </c>
      <c r="Q340" s="246"/>
    </row>
    <row r="341" spans="2:17" s="48" customFormat="1" ht="12" thickBot="1">
      <c r="B341" s="45"/>
      <c r="C341" s="46"/>
      <c r="D341" s="56" t="s">
        <v>30</v>
      </c>
      <c r="E341" s="233">
        <f>SUM(E330+E331+E332+E333+E334+E336+E337+E338+E339+E340)</f>
        <v>0</v>
      </c>
      <c r="F341" s="234">
        <f t="shared" ref="F341:G341" si="191">SUM(F330+F331+F332+F333+F334+F336+F337+F338+F339+F340)</f>
        <v>0</v>
      </c>
      <c r="G341" s="234">
        <f t="shared" si="191"/>
        <v>2868</v>
      </c>
      <c r="H341" s="235">
        <f>SUM(H330:H340)</f>
        <v>2868</v>
      </c>
      <c r="I341" s="234">
        <f>SUM(I330+I331+I332+I333+I334+I336+I337+I338+I339+I340)</f>
        <v>0</v>
      </c>
      <c r="J341" s="234">
        <f t="shared" ref="J341:K341" si="192">SUM(J330+J331+J332+J333+J334+J336+J337+J338+J339+J340)</f>
        <v>0</v>
      </c>
      <c r="K341" s="234">
        <f t="shared" si="192"/>
        <v>235629</v>
      </c>
      <c r="L341" s="235">
        <f>SUM(L330:L340)</f>
        <v>235629</v>
      </c>
      <c r="M341" s="234">
        <f>SUM(M330+M331+M332+M333+M334+M336+M337+M338+M339+M340)</f>
        <v>0</v>
      </c>
      <c r="N341" s="234">
        <f t="shared" ref="N341:O341" si="193">SUM(N330+N331+N332+N333+N334+N336+N337+N338+N339+N340)</f>
        <v>0</v>
      </c>
      <c r="O341" s="234">
        <f t="shared" si="193"/>
        <v>235627</v>
      </c>
      <c r="P341" s="235">
        <f>SUM(P330:P340)</f>
        <v>235627</v>
      </c>
      <c r="Q341" s="246"/>
    </row>
    <row r="342" spans="2:17" s="48" customFormat="1" ht="12" thickBot="1">
      <c r="B342" s="76"/>
      <c r="C342" s="84"/>
      <c r="D342" s="123"/>
      <c r="E342" s="237"/>
      <c r="F342" s="237"/>
      <c r="G342" s="237"/>
      <c r="H342" s="237"/>
      <c r="I342" s="237"/>
      <c r="J342" s="237"/>
      <c r="K342" s="237"/>
      <c r="L342" s="237"/>
      <c r="M342" s="237"/>
      <c r="N342" s="237"/>
      <c r="O342" s="237"/>
      <c r="P342" s="237"/>
      <c r="Q342" s="246"/>
    </row>
    <row r="343" spans="2:17" s="48" customFormat="1" ht="32.25" thickBot="1">
      <c r="B343" s="33"/>
      <c r="C343" s="34" t="s">
        <v>22</v>
      </c>
      <c r="D343" s="34" t="s">
        <v>23</v>
      </c>
      <c r="E343" s="205" t="s">
        <v>2</v>
      </c>
      <c r="F343" s="206" t="s">
        <v>3</v>
      </c>
      <c r="G343" s="206" t="s">
        <v>4</v>
      </c>
      <c r="H343" s="207" t="s">
        <v>5</v>
      </c>
      <c r="I343" s="550" t="s">
        <v>2</v>
      </c>
      <c r="J343" s="551" t="s">
        <v>3</v>
      </c>
      <c r="K343" s="551" t="s">
        <v>4</v>
      </c>
      <c r="L343" s="552" t="s">
        <v>5</v>
      </c>
      <c r="M343" s="550" t="s">
        <v>2</v>
      </c>
      <c r="N343" s="551" t="s">
        <v>3</v>
      </c>
      <c r="O343" s="551" t="s">
        <v>4</v>
      </c>
      <c r="P343" s="552" t="s">
        <v>5</v>
      </c>
      <c r="Q343" s="246"/>
    </row>
    <row r="344" spans="2:17" s="48" customFormat="1" ht="12" thickBot="1">
      <c r="B344" s="35" t="s">
        <v>24</v>
      </c>
      <c r="C344" s="36">
        <v>530</v>
      </c>
      <c r="D344" s="102" t="s">
        <v>53</v>
      </c>
      <c r="E344" s="96"/>
      <c r="F344" s="49"/>
      <c r="G344" s="49"/>
      <c r="H344" s="50"/>
      <c r="I344" s="278"/>
      <c r="J344" s="49"/>
      <c r="K344" s="49"/>
      <c r="L344" s="50"/>
      <c r="M344" s="278"/>
      <c r="N344" s="49"/>
      <c r="O344" s="49"/>
      <c r="P344" s="50"/>
      <c r="Q344" s="246"/>
    </row>
    <row r="345" spans="2:17" s="48" customFormat="1">
      <c r="B345" s="51" t="s">
        <v>7</v>
      </c>
      <c r="C345" s="811" t="s">
        <v>26</v>
      </c>
      <c r="D345" s="812"/>
      <c r="E345" s="98">
        <v>0</v>
      </c>
      <c r="F345" s="66"/>
      <c r="G345" s="66">
        <v>1500</v>
      </c>
      <c r="H345" s="238">
        <f>SUM(E345:G345)</f>
        <v>1500</v>
      </c>
      <c r="I345" s="66">
        <v>92783</v>
      </c>
      <c r="J345" s="66"/>
      <c r="K345" s="66"/>
      <c r="L345" s="238">
        <f>SUM(I345:K345)</f>
        <v>92783</v>
      </c>
      <c r="M345" s="66">
        <v>92333</v>
      </c>
      <c r="N345" s="66"/>
      <c r="O345" s="66"/>
      <c r="P345" s="238">
        <f>SUM(M345:O345)</f>
        <v>92333</v>
      </c>
      <c r="Q345" s="246"/>
    </row>
    <row r="346" spans="2:17" s="48" customFormat="1">
      <c r="B346" s="52">
        <v>1000</v>
      </c>
      <c r="C346" s="804" t="s">
        <v>9</v>
      </c>
      <c r="D346" s="805"/>
      <c r="E346" s="97">
        <v>0</v>
      </c>
      <c r="F346" s="63"/>
      <c r="G346" s="63">
        <v>0</v>
      </c>
      <c r="H346" s="238">
        <f t="shared" ref="H346:H349" si="194">SUM(E346:G346)</f>
        <v>0</v>
      </c>
      <c r="I346" s="63">
        <v>39762</v>
      </c>
      <c r="J346" s="63"/>
      <c r="K346" s="63">
        <v>2400</v>
      </c>
      <c r="L346" s="238">
        <f t="shared" ref="L346:L349" si="195">SUM(I346:K346)</f>
        <v>42162</v>
      </c>
      <c r="M346" s="63">
        <v>39762</v>
      </c>
      <c r="N346" s="63"/>
      <c r="O346" s="63">
        <v>2126</v>
      </c>
      <c r="P346" s="238">
        <f t="shared" ref="P346:P349" si="196">SUM(M346:O346)</f>
        <v>41888</v>
      </c>
      <c r="Q346" s="246"/>
    </row>
    <row r="347" spans="2:17" s="48" customFormat="1">
      <c r="B347" s="53" t="s">
        <v>10</v>
      </c>
      <c r="C347" s="804" t="s">
        <v>11</v>
      </c>
      <c r="D347" s="805"/>
      <c r="E347" s="97">
        <v>0</v>
      </c>
      <c r="F347" s="63"/>
      <c r="G347" s="63"/>
      <c r="H347" s="238">
        <f t="shared" si="194"/>
        <v>0</v>
      </c>
      <c r="I347" s="63">
        <v>707</v>
      </c>
      <c r="J347" s="63"/>
      <c r="K347" s="63"/>
      <c r="L347" s="238">
        <f t="shared" si="195"/>
        <v>707</v>
      </c>
      <c r="M347" s="63">
        <v>707</v>
      </c>
      <c r="N347" s="63"/>
      <c r="O347" s="63"/>
      <c r="P347" s="238">
        <f t="shared" si="196"/>
        <v>707</v>
      </c>
      <c r="Q347" s="246"/>
    </row>
    <row r="348" spans="2:17" s="48" customFormat="1">
      <c r="B348" s="54" t="s">
        <v>12</v>
      </c>
      <c r="C348" s="806" t="s">
        <v>13</v>
      </c>
      <c r="D348" s="801"/>
      <c r="E348" s="97"/>
      <c r="F348" s="63"/>
      <c r="G348" s="63"/>
      <c r="H348" s="238">
        <f t="shared" si="194"/>
        <v>0</v>
      </c>
      <c r="I348" s="63"/>
      <c r="J348" s="63"/>
      <c r="K348" s="63"/>
      <c r="L348" s="238">
        <f t="shared" si="195"/>
        <v>0</v>
      </c>
      <c r="M348" s="63"/>
      <c r="N348" s="63"/>
      <c r="O348" s="63"/>
      <c r="P348" s="238">
        <f t="shared" si="196"/>
        <v>0</v>
      </c>
      <c r="Q348" s="246"/>
    </row>
    <row r="349" spans="2:17" s="48" customFormat="1">
      <c r="B349" s="52">
        <v>4200</v>
      </c>
      <c r="C349" s="806" t="s">
        <v>14</v>
      </c>
      <c r="D349" s="801"/>
      <c r="E349" s="97"/>
      <c r="F349" s="63"/>
      <c r="G349" s="63"/>
      <c r="H349" s="238">
        <f t="shared" si="194"/>
        <v>0</v>
      </c>
      <c r="I349" s="63"/>
      <c r="J349" s="63"/>
      <c r="K349" s="63"/>
      <c r="L349" s="238">
        <f t="shared" si="195"/>
        <v>0</v>
      </c>
      <c r="M349" s="63"/>
      <c r="N349" s="63"/>
      <c r="O349" s="63"/>
      <c r="P349" s="238">
        <f t="shared" si="196"/>
        <v>0</v>
      </c>
      <c r="Q349" s="246"/>
    </row>
    <row r="350" spans="2:17" s="48" customFormat="1" ht="16.5" customHeight="1">
      <c r="B350" s="41"/>
      <c r="C350" s="42">
        <v>4214</v>
      </c>
      <c r="D350" s="103" t="s">
        <v>91</v>
      </c>
      <c r="E350" s="97"/>
      <c r="F350" s="63"/>
      <c r="G350" s="63"/>
      <c r="H350" s="238"/>
      <c r="I350" s="63"/>
      <c r="J350" s="63"/>
      <c r="K350" s="63"/>
      <c r="L350" s="238"/>
      <c r="M350" s="63"/>
      <c r="N350" s="63"/>
      <c r="O350" s="63"/>
      <c r="P350" s="238"/>
      <c r="Q350" s="246"/>
    </row>
    <row r="351" spans="2:17" s="48" customFormat="1">
      <c r="B351" s="52">
        <v>4300</v>
      </c>
      <c r="C351" s="807" t="s">
        <v>15</v>
      </c>
      <c r="D351" s="808"/>
      <c r="E351" s="97"/>
      <c r="F351" s="63"/>
      <c r="G351" s="63"/>
      <c r="H351" s="238">
        <f t="shared" ref="H351:H355" si="197">SUM(E351:G351)</f>
        <v>0</v>
      </c>
      <c r="I351" s="63"/>
      <c r="J351" s="63"/>
      <c r="K351" s="63"/>
      <c r="L351" s="238">
        <f t="shared" ref="L351:L355" si="198">SUM(I351:K351)</f>
        <v>0</v>
      </c>
      <c r="M351" s="63"/>
      <c r="N351" s="63"/>
      <c r="O351" s="63"/>
      <c r="P351" s="238">
        <f t="shared" ref="P351:P355" si="199">SUM(M351:O351)</f>
        <v>0</v>
      </c>
      <c r="Q351" s="246"/>
    </row>
    <row r="352" spans="2:17" s="48" customFormat="1">
      <c r="B352" s="52">
        <v>4500</v>
      </c>
      <c r="C352" s="806" t="s">
        <v>16</v>
      </c>
      <c r="D352" s="801"/>
      <c r="E352" s="97"/>
      <c r="F352" s="63"/>
      <c r="G352" s="63"/>
      <c r="H352" s="238">
        <f t="shared" si="197"/>
        <v>0</v>
      </c>
      <c r="I352" s="63"/>
      <c r="J352" s="63"/>
      <c r="K352" s="63"/>
      <c r="L352" s="238">
        <f t="shared" si="198"/>
        <v>0</v>
      </c>
      <c r="M352" s="63"/>
      <c r="N352" s="63"/>
      <c r="O352" s="63"/>
      <c r="P352" s="238">
        <f t="shared" si="199"/>
        <v>0</v>
      </c>
      <c r="Q352" s="246"/>
    </row>
    <row r="353" spans="2:17" s="48" customFormat="1">
      <c r="B353" s="52">
        <v>4600</v>
      </c>
      <c r="C353" s="796" t="s">
        <v>17</v>
      </c>
      <c r="D353" s="797"/>
      <c r="E353" s="97"/>
      <c r="F353" s="63"/>
      <c r="G353" s="63"/>
      <c r="H353" s="238">
        <f t="shared" si="197"/>
        <v>0</v>
      </c>
      <c r="I353" s="63"/>
      <c r="J353" s="63"/>
      <c r="K353" s="63"/>
      <c r="L353" s="238">
        <f t="shared" si="198"/>
        <v>0</v>
      </c>
      <c r="M353" s="63"/>
      <c r="N353" s="63"/>
      <c r="O353" s="63"/>
      <c r="P353" s="238">
        <f t="shared" si="199"/>
        <v>0</v>
      </c>
      <c r="Q353" s="246"/>
    </row>
    <row r="354" spans="2:17" s="48" customFormat="1">
      <c r="B354" s="2" t="s">
        <v>18</v>
      </c>
      <c r="C354" s="798" t="s">
        <v>19</v>
      </c>
      <c r="D354" s="799"/>
      <c r="E354" s="97"/>
      <c r="F354" s="63"/>
      <c r="G354" s="63">
        <v>20172</v>
      </c>
      <c r="H354" s="238">
        <f t="shared" si="197"/>
        <v>20172</v>
      </c>
      <c r="I354" s="63"/>
      <c r="J354" s="63"/>
      <c r="K354" s="63">
        <v>20172</v>
      </c>
      <c r="L354" s="238">
        <f t="shared" si="198"/>
        <v>20172</v>
      </c>
      <c r="M354" s="63"/>
      <c r="N354" s="63"/>
      <c r="O354" s="63">
        <v>20172</v>
      </c>
      <c r="P354" s="238">
        <f t="shared" si="199"/>
        <v>20172</v>
      </c>
      <c r="Q354" s="246"/>
    </row>
    <row r="355" spans="2:17" s="48" customFormat="1" ht="12" thickBot="1">
      <c r="B355" s="55">
        <v>98</v>
      </c>
      <c r="C355" s="800" t="s">
        <v>20</v>
      </c>
      <c r="D355" s="801"/>
      <c r="E355" s="239"/>
      <c r="F355" s="240"/>
      <c r="G355" s="240"/>
      <c r="H355" s="238">
        <f t="shared" si="197"/>
        <v>0</v>
      </c>
      <c r="I355" s="240"/>
      <c r="J355" s="240"/>
      <c r="K355" s="240"/>
      <c r="L355" s="238">
        <f t="shared" si="198"/>
        <v>0</v>
      </c>
      <c r="M355" s="240"/>
      <c r="N355" s="240"/>
      <c r="O355" s="240"/>
      <c r="P355" s="238">
        <f t="shared" si="199"/>
        <v>0</v>
      </c>
      <c r="Q355" s="246"/>
    </row>
    <row r="356" spans="2:17" s="48" customFormat="1" ht="12" thickBot="1">
      <c r="B356" s="45"/>
      <c r="C356" s="46"/>
      <c r="D356" s="56" t="s">
        <v>30</v>
      </c>
      <c r="E356" s="233">
        <f>SUM(E345+E346+E347+E348+E349+E351+E352+E353+E354+E355)</f>
        <v>0</v>
      </c>
      <c r="F356" s="234">
        <f t="shared" ref="F356:G356" si="200">SUM(F345+F346+F347+F348+F349+F351+F352+F353+F354+F355)</f>
        <v>0</v>
      </c>
      <c r="G356" s="234">
        <f t="shared" si="200"/>
        <v>21672</v>
      </c>
      <c r="H356" s="235">
        <f>SUM(H345:H355)</f>
        <v>21672</v>
      </c>
      <c r="I356" s="234">
        <f>SUM(I345+I346+I347+I348+I349+I351+I352+I353+I354+I355)</f>
        <v>133252</v>
      </c>
      <c r="J356" s="234">
        <f t="shared" ref="J356:K356" si="201">SUM(J345+J346+J347+J348+J349+J351+J352+J353+J354+J355)</f>
        <v>0</v>
      </c>
      <c r="K356" s="234">
        <f t="shared" si="201"/>
        <v>22572</v>
      </c>
      <c r="L356" s="235">
        <f>SUM(L345:L355)</f>
        <v>155824</v>
      </c>
      <c r="M356" s="234">
        <f>SUM(M345+M346+M347+M348+M349+M351+M352+M353+M354+M355)</f>
        <v>132802</v>
      </c>
      <c r="N356" s="234">
        <f t="shared" ref="N356:O356" si="202">SUM(N345+N346+N347+N348+N349+N351+N352+N353+N354+N355)</f>
        <v>0</v>
      </c>
      <c r="O356" s="234">
        <f t="shared" si="202"/>
        <v>22298</v>
      </c>
      <c r="P356" s="235">
        <f>SUM(P345:P355)</f>
        <v>155100</v>
      </c>
      <c r="Q356" s="246"/>
    </row>
    <row r="357" spans="2:17" s="48" customFormat="1" ht="12" thickBot="1">
      <c r="B357" s="106"/>
      <c r="C357" s="57"/>
      <c r="D357" s="107"/>
      <c r="E357" s="237"/>
      <c r="F357" s="237"/>
      <c r="G357" s="237"/>
      <c r="H357" s="237"/>
      <c r="I357" s="237"/>
      <c r="J357" s="237"/>
      <c r="K357" s="237"/>
      <c r="L357" s="237"/>
      <c r="M357" s="237"/>
      <c r="N357" s="237"/>
      <c r="O357" s="237"/>
      <c r="P357" s="237"/>
      <c r="Q357" s="246"/>
    </row>
    <row r="358" spans="2:17" s="48" customFormat="1" ht="32.25" thickBot="1">
      <c r="B358" s="33"/>
      <c r="C358" s="34" t="s">
        <v>22</v>
      </c>
      <c r="D358" s="34" t="s">
        <v>23</v>
      </c>
      <c r="E358" s="205" t="s">
        <v>2</v>
      </c>
      <c r="F358" s="206" t="s">
        <v>3</v>
      </c>
      <c r="G358" s="206" t="s">
        <v>4</v>
      </c>
      <c r="H358" s="207" t="s">
        <v>5</v>
      </c>
      <c r="I358" s="550" t="s">
        <v>2</v>
      </c>
      <c r="J358" s="551" t="s">
        <v>3</v>
      </c>
      <c r="K358" s="551" t="s">
        <v>4</v>
      </c>
      <c r="L358" s="552" t="s">
        <v>5</v>
      </c>
      <c r="M358" s="550" t="s">
        <v>2</v>
      </c>
      <c r="N358" s="551" t="s">
        <v>3</v>
      </c>
      <c r="O358" s="551" t="s">
        <v>4</v>
      </c>
      <c r="P358" s="552" t="s">
        <v>5</v>
      </c>
      <c r="Q358" s="246"/>
    </row>
    <row r="359" spans="2:17" s="48" customFormat="1" ht="12" thickBot="1">
      <c r="B359" s="35" t="s">
        <v>24</v>
      </c>
      <c r="C359" s="36">
        <v>532</v>
      </c>
      <c r="D359" s="102" t="s">
        <v>54</v>
      </c>
      <c r="E359" s="96"/>
      <c r="F359" s="49"/>
      <c r="G359" s="49"/>
      <c r="H359" s="50"/>
      <c r="I359" s="278"/>
      <c r="J359" s="49"/>
      <c r="K359" s="49"/>
      <c r="L359" s="50"/>
      <c r="M359" s="278"/>
      <c r="N359" s="49"/>
      <c r="O359" s="49"/>
      <c r="P359" s="50"/>
      <c r="Q359" s="246"/>
    </row>
    <row r="360" spans="2:17" s="48" customFormat="1">
      <c r="B360" s="51" t="s">
        <v>7</v>
      </c>
      <c r="C360" s="811" t="s">
        <v>26</v>
      </c>
      <c r="D360" s="812"/>
      <c r="E360" s="98">
        <v>0</v>
      </c>
      <c r="F360" s="66">
        <v>15055</v>
      </c>
      <c r="G360" s="66">
        <v>3000</v>
      </c>
      <c r="H360" s="238">
        <f t="shared" ref="H360:H364" si="203">SUM(E360:G360)</f>
        <v>18055</v>
      </c>
      <c r="I360" s="66">
        <v>154280</v>
      </c>
      <c r="J360" s="66">
        <v>15055</v>
      </c>
      <c r="K360" s="66">
        <v>300</v>
      </c>
      <c r="L360" s="238">
        <f>SUM(I360:K360)</f>
        <v>169635</v>
      </c>
      <c r="M360" s="66">
        <v>76050</v>
      </c>
      <c r="N360" s="66">
        <v>14699</v>
      </c>
      <c r="O360" s="66">
        <v>109</v>
      </c>
      <c r="P360" s="238">
        <f>SUM(M360:O360)</f>
        <v>90858</v>
      </c>
      <c r="Q360" s="246"/>
    </row>
    <row r="361" spans="2:17" s="48" customFormat="1">
      <c r="B361" s="52">
        <v>1000</v>
      </c>
      <c r="C361" s="804" t="s">
        <v>9</v>
      </c>
      <c r="D361" s="805"/>
      <c r="E361" s="97"/>
      <c r="F361" s="63">
        <v>85600</v>
      </c>
      <c r="G361" s="63"/>
      <c r="H361" s="238">
        <f t="shared" si="203"/>
        <v>85600</v>
      </c>
      <c r="I361" s="63"/>
      <c r="J361" s="63">
        <v>13557</v>
      </c>
      <c r="K361" s="63"/>
      <c r="L361" s="238">
        <f t="shared" ref="L361:L364" si="204">SUM(I361:K361)</f>
        <v>13557</v>
      </c>
      <c r="M361" s="63"/>
      <c r="N361" s="63">
        <v>9622</v>
      </c>
      <c r="O361" s="63"/>
      <c r="P361" s="238">
        <f t="shared" ref="P361:P364" si="205">SUM(M361:O361)</f>
        <v>9622</v>
      </c>
      <c r="Q361" s="246"/>
    </row>
    <row r="362" spans="2:17" s="48" customFormat="1">
      <c r="B362" s="53" t="s">
        <v>10</v>
      </c>
      <c r="C362" s="804" t="s">
        <v>11</v>
      </c>
      <c r="D362" s="805"/>
      <c r="E362" s="97"/>
      <c r="F362" s="63"/>
      <c r="G362" s="63"/>
      <c r="H362" s="238">
        <f t="shared" si="203"/>
        <v>0</v>
      </c>
      <c r="I362" s="63"/>
      <c r="J362" s="63"/>
      <c r="K362" s="63"/>
      <c r="L362" s="238">
        <f t="shared" si="204"/>
        <v>0</v>
      </c>
      <c r="M362" s="63"/>
      <c r="N362" s="63">
        <v>0</v>
      </c>
      <c r="O362" s="63"/>
      <c r="P362" s="238">
        <f t="shared" si="205"/>
        <v>0</v>
      </c>
      <c r="Q362" s="246"/>
    </row>
    <row r="363" spans="2:17" s="48" customFormat="1">
      <c r="B363" s="54" t="s">
        <v>12</v>
      </c>
      <c r="C363" s="806" t="s">
        <v>13</v>
      </c>
      <c r="D363" s="801"/>
      <c r="E363" s="97"/>
      <c r="F363" s="63"/>
      <c r="G363" s="63"/>
      <c r="H363" s="238">
        <f t="shared" si="203"/>
        <v>0</v>
      </c>
      <c r="I363" s="63"/>
      <c r="J363" s="63"/>
      <c r="K363" s="63"/>
      <c r="L363" s="238">
        <f t="shared" si="204"/>
        <v>0</v>
      </c>
      <c r="M363" s="63"/>
      <c r="N363" s="63"/>
      <c r="O363" s="63"/>
      <c r="P363" s="238">
        <f t="shared" si="205"/>
        <v>0</v>
      </c>
      <c r="Q363" s="246"/>
    </row>
    <row r="364" spans="2:17" s="48" customFormat="1">
      <c r="B364" s="52">
        <v>4200</v>
      </c>
      <c r="C364" s="806" t="s">
        <v>14</v>
      </c>
      <c r="D364" s="801"/>
      <c r="E364" s="97"/>
      <c r="F364" s="63"/>
      <c r="G364" s="63"/>
      <c r="H364" s="238">
        <f t="shared" si="203"/>
        <v>0</v>
      </c>
      <c r="I364" s="63"/>
      <c r="J364" s="63"/>
      <c r="K364" s="63"/>
      <c r="L364" s="238">
        <f t="shared" si="204"/>
        <v>0</v>
      </c>
      <c r="M364" s="63"/>
      <c r="N364" s="63"/>
      <c r="O364" s="63"/>
      <c r="P364" s="238">
        <f t="shared" si="205"/>
        <v>0</v>
      </c>
      <c r="Q364" s="246"/>
    </row>
    <row r="365" spans="2:17" s="48" customFormat="1" ht="16.5" customHeight="1">
      <c r="B365" s="41"/>
      <c r="C365" s="42">
        <v>4214</v>
      </c>
      <c r="D365" s="103" t="s">
        <v>91</v>
      </c>
      <c r="E365" s="97"/>
      <c r="F365" s="63"/>
      <c r="G365" s="63"/>
      <c r="H365" s="238"/>
      <c r="I365" s="63"/>
      <c r="J365" s="63"/>
      <c r="K365" s="63"/>
      <c r="L365" s="238"/>
      <c r="M365" s="63"/>
      <c r="N365" s="63"/>
      <c r="O365" s="63"/>
      <c r="P365" s="238"/>
      <c r="Q365" s="246"/>
    </row>
    <row r="366" spans="2:17" s="48" customFormat="1">
      <c r="B366" s="52">
        <v>4300</v>
      </c>
      <c r="C366" s="807" t="s">
        <v>15</v>
      </c>
      <c r="D366" s="808"/>
      <c r="E366" s="97"/>
      <c r="F366" s="63"/>
      <c r="G366" s="63"/>
      <c r="H366" s="238">
        <f t="shared" ref="H366:H370" si="206">SUM(E366:G366)</f>
        <v>0</v>
      </c>
      <c r="I366" s="63"/>
      <c r="J366" s="63"/>
      <c r="K366" s="63"/>
      <c r="L366" s="238">
        <f t="shared" ref="L366:L370" si="207">SUM(I366:K366)</f>
        <v>0</v>
      </c>
      <c r="M366" s="63"/>
      <c r="N366" s="63"/>
      <c r="O366" s="63"/>
      <c r="P366" s="238">
        <f t="shared" ref="P366:P370" si="208">SUM(M366:O366)</f>
        <v>0</v>
      </c>
      <c r="Q366" s="246"/>
    </row>
    <row r="367" spans="2:17" s="48" customFormat="1">
      <c r="B367" s="52">
        <v>4500</v>
      </c>
      <c r="C367" s="806" t="s">
        <v>16</v>
      </c>
      <c r="D367" s="801"/>
      <c r="E367" s="97"/>
      <c r="F367" s="63"/>
      <c r="G367" s="63"/>
      <c r="H367" s="238">
        <f t="shared" si="206"/>
        <v>0</v>
      </c>
      <c r="I367" s="63"/>
      <c r="J367" s="63"/>
      <c r="K367" s="63"/>
      <c r="L367" s="238">
        <f t="shared" si="207"/>
        <v>0</v>
      </c>
      <c r="M367" s="63"/>
      <c r="N367" s="63"/>
      <c r="O367" s="63"/>
      <c r="P367" s="238">
        <f t="shared" si="208"/>
        <v>0</v>
      </c>
      <c r="Q367" s="246"/>
    </row>
    <row r="368" spans="2:17" s="48" customFormat="1">
      <c r="B368" s="52">
        <v>4600</v>
      </c>
      <c r="C368" s="796" t="s">
        <v>17</v>
      </c>
      <c r="D368" s="797"/>
      <c r="E368" s="97"/>
      <c r="F368" s="63"/>
      <c r="G368" s="63"/>
      <c r="H368" s="238">
        <f t="shared" si="206"/>
        <v>0</v>
      </c>
      <c r="I368" s="63"/>
      <c r="J368" s="63"/>
      <c r="K368" s="63"/>
      <c r="L368" s="238">
        <f t="shared" si="207"/>
        <v>0</v>
      </c>
      <c r="M368" s="63"/>
      <c r="N368" s="63"/>
      <c r="O368" s="63"/>
      <c r="P368" s="238">
        <f t="shared" si="208"/>
        <v>0</v>
      </c>
      <c r="Q368" s="246"/>
    </row>
    <row r="369" spans="2:17" s="48" customFormat="1">
      <c r="B369" s="2" t="s">
        <v>18</v>
      </c>
      <c r="C369" s="798" t="s">
        <v>19</v>
      </c>
      <c r="D369" s="799"/>
      <c r="E369" s="97"/>
      <c r="F369" s="63"/>
      <c r="G369" s="63"/>
      <c r="H369" s="238">
        <f t="shared" si="206"/>
        <v>0</v>
      </c>
      <c r="I369" s="63"/>
      <c r="J369" s="63"/>
      <c r="K369" s="63"/>
      <c r="L369" s="238">
        <f t="shared" si="207"/>
        <v>0</v>
      </c>
      <c r="M369" s="63"/>
      <c r="N369" s="63"/>
      <c r="O369" s="63"/>
      <c r="P369" s="238">
        <f t="shared" si="208"/>
        <v>0</v>
      </c>
      <c r="Q369" s="246"/>
    </row>
    <row r="370" spans="2:17" s="48" customFormat="1" ht="12" thickBot="1">
      <c r="B370" s="55">
        <v>98</v>
      </c>
      <c r="C370" s="800" t="s">
        <v>20</v>
      </c>
      <c r="D370" s="801"/>
      <c r="E370" s="239"/>
      <c r="F370" s="240"/>
      <c r="G370" s="240"/>
      <c r="H370" s="238">
        <f t="shared" si="206"/>
        <v>0</v>
      </c>
      <c r="I370" s="240"/>
      <c r="J370" s="240"/>
      <c r="K370" s="240"/>
      <c r="L370" s="238">
        <f t="shared" si="207"/>
        <v>0</v>
      </c>
      <c r="M370" s="240"/>
      <c r="N370" s="240"/>
      <c r="O370" s="240"/>
      <c r="P370" s="238">
        <f t="shared" si="208"/>
        <v>0</v>
      </c>
      <c r="Q370" s="246"/>
    </row>
    <row r="371" spans="2:17" s="48" customFormat="1" ht="12" thickBot="1">
      <c r="B371" s="45"/>
      <c r="C371" s="46"/>
      <c r="D371" s="56" t="s">
        <v>30</v>
      </c>
      <c r="E371" s="233">
        <f>SUM(E360+E361+E362+E363+E364+E366+E367+E368+E369+E370)</f>
        <v>0</v>
      </c>
      <c r="F371" s="234">
        <f t="shared" ref="F371:G371" si="209">SUM(F360+F361+F362+F363+F364+F366+F367+F368+F369+F370)</f>
        <v>100655</v>
      </c>
      <c r="G371" s="234">
        <f t="shared" si="209"/>
        <v>3000</v>
      </c>
      <c r="H371" s="235">
        <f>SUM(H360:H370)</f>
        <v>103655</v>
      </c>
      <c r="I371" s="234">
        <f>SUM(I360+I361+I362+I363+I364+I366+I367+I368+I369+I370)</f>
        <v>154280</v>
      </c>
      <c r="J371" s="234">
        <f t="shared" ref="J371:K371" si="210">SUM(J360+J361+J362+J363+J364+J366+J367+J368+J369+J370)</f>
        <v>28612</v>
      </c>
      <c r="K371" s="234">
        <f t="shared" si="210"/>
        <v>300</v>
      </c>
      <c r="L371" s="235">
        <f>SUM(L360:L370)</f>
        <v>183192</v>
      </c>
      <c r="M371" s="234">
        <f>SUM(M360+M361+M362+M363+M364+M366+M367+M368+M369+M370)</f>
        <v>76050</v>
      </c>
      <c r="N371" s="234">
        <f t="shared" ref="N371:O371" si="211">SUM(N360+N361+N362+N363+N364+N366+N367+N368+N369+N370)</f>
        <v>24321</v>
      </c>
      <c r="O371" s="234">
        <f t="shared" si="211"/>
        <v>109</v>
      </c>
      <c r="P371" s="235">
        <f>SUM(P360:P370)</f>
        <v>100480</v>
      </c>
      <c r="Q371" s="246"/>
    </row>
    <row r="372" spans="2:17" s="48" customFormat="1" ht="12" thickBot="1">
      <c r="B372" s="106"/>
      <c r="C372" s="57"/>
      <c r="D372" s="107"/>
      <c r="E372" s="237"/>
      <c r="F372" s="237"/>
      <c r="G372" s="237"/>
      <c r="H372" s="237"/>
      <c r="I372" s="237"/>
      <c r="J372" s="237"/>
      <c r="K372" s="237"/>
      <c r="L372" s="237"/>
      <c r="M372" s="237"/>
      <c r="N372" s="237"/>
      <c r="O372" s="237"/>
      <c r="P372" s="237"/>
      <c r="Q372" s="246"/>
    </row>
    <row r="373" spans="2:17" s="48" customFormat="1" ht="32.25" thickBot="1">
      <c r="B373" s="33"/>
      <c r="C373" s="34" t="s">
        <v>22</v>
      </c>
      <c r="D373" s="34" t="s">
        <v>23</v>
      </c>
      <c r="E373" s="205" t="s">
        <v>2</v>
      </c>
      <c r="F373" s="206" t="s">
        <v>3</v>
      </c>
      <c r="G373" s="206" t="s">
        <v>4</v>
      </c>
      <c r="H373" s="207" t="s">
        <v>5</v>
      </c>
      <c r="I373" s="550" t="s">
        <v>2</v>
      </c>
      <c r="J373" s="551" t="s">
        <v>3</v>
      </c>
      <c r="K373" s="551" t="s">
        <v>4</v>
      </c>
      <c r="L373" s="552" t="s">
        <v>5</v>
      </c>
      <c r="M373" s="550" t="s">
        <v>2</v>
      </c>
      <c r="N373" s="551" t="s">
        <v>3</v>
      </c>
      <c r="O373" s="551" t="s">
        <v>4</v>
      </c>
      <c r="P373" s="552" t="s">
        <v>5</v>
      </c>
      <c r="Q373" s="246"/>
    </row>
    <row r="374" spans="2:17" s="48" customFormat="1" ht="12" thickBot="1">
      <c r="B374" s="35" t="s">
        <v>24</v>
      </c>
      <c r="C374" s="36">
        <v>546</v>
      </c>
      <c r="D374" s="102" t="s">
        <v>55</v>
      </c>
      <c r="E374" s="96"/>
      <c r="F374" s="49"/>
      <c r="G374" s="49"/>
      <c r="H374" s="50"/>
      <c r="I374" s="278"/>
      <c r="J374" s="49"/>
      <c r="K374" s="49"/>
      <c r="L374" s="50"/>
      <c r="M374" s="278"/>
      <c r="N374" s="49"/>
      <c r="O374" s="49"/>
      <c r="P374" s="50"/>
      <c r="Q374" s="246"/>
    </row>
    <row r="375" spans="2:17" s="48" customFormat="1">
      <c r="B375" s="51" t="s">
        <v>7</v>
      </c>
      <c r="C375" s="811" t="s">
        <v>26</v>
      </c>
      <c r="D375" s="812"/>
      <c r="E375" s="98"/>
      <c r="F375" s="66"/>
      <c r="G375" s="66"/>
      <c r="H375" s="238">
        <f>SUM(E375:G375)</f>
        <v>0</v>
      </c>
      <c r="I375" s="66"/>
      <c r="J375" s="66"/>
      <c r="K375" s="66"/>
      <c r="L375" s="238">
        <f>SUM(I375:K375)</f>
        <v>0</v>
      </c>
      <c r="M375" s="66"/>
      <c r="N375" s="66"/>
      <c r="O375" s="66"/>
      <c r="P375" s="238">
        <f>SUM(M375:O375)</f>
        <v>0</v>
      </c>
      <c r="Q375" s="246"/>
    </row>
    <row r="376" spans="2:17" s="48" customFormat="1">
      <c r="B376" s="52">
        <v>1000</v>
      </c>
      <c r="C376" s="804" t="s">
        <v>9</v>
      </c>
      <c r="D376" s="805"/>
      <c r="E376" s="97">
        <v>31687</v>
      </c>
      <c r="F376" s="63"/>
      <c r="G376" s="63">
        <v>15</v>
      </c>
      <c r="H376" s="238">
        <f t="shared" ref="H376:H379" si="212">SUM(E376:G376)</f>
        <v>31702</v>
      </c>
      <c r="I376" s="63">
        <v>30421</v>
      </c>
      <c r="J376" s="63"/>
      <c r="K376" s="63">
        <v>15</v>
      </c>
      <c r="L376" s="238">
        <f t="shared" ref="L376:L379" si="213">SUM(I376:K376)</f>
        <v>30436</v>
      </c>
      <c r="M376" s="63">
        <v>13197</v>
      </c>
      <c r="N376" s="63"/>
      <c r="O376" s="63">
        <v>0</v>
      </c>
      <c r="P376" s="238">
        <f t="shared" ref="P376:P379" si="214">SUM(M376:O376)</f>
        <v>13197</v>
      </c>
      <c r="Q376" s="246"/>
    </row>
    <row r="377" spans="2:17" s="48" customFormat="1">
      <c r="B377" s="53" t="s">
        <v>10</v>
      </c>
      <c r="C377" s="804" t="s">
        <v>11</v>
      </c>
      <c r="D377" s="805"/>
      <c r="E377" s="97">
        <v>0</v>
      </c>
      <c r="F377" s="63"/>
      <c r="G377" s="63"/>
      <c r="H377" s="238">
        <f t="shared" si="212"/>
        <v>0</v>
      </c>
      <c r="I377" s="63">
        <v>1266</v>
      </c>
      <c r="J377" s="63"/>
      <c r="K377" s="63"/>
      <c r="L377" s="238">
        <f t="shared" si="213"/>
        <v>1266</v>
      </c>
      <c r="M377" s="63">
        <v>1266</v>
      </c>
      <c r="N377" s="63"/>
      <c r="O377" s="63"/>
      <c r="P377" s="238">
        <f t="shared" si="214"/>
        <v>1266</v>
      </c>
      <c r="Q377" s="246"/>
    </row>
    <row r="378" spans="2:17" s="48" customFormat="1">
      <c r="B378" s="54" t="s">
        <v>12</v>
      </c>
      <c r="C378" s="806" t="s">
        <v>13</v>
      </c>
      <c r="D378" s="801"/>
      <c r="E378" s="97"/>
      <c r="F378" s="63"/>
      <c r="G378" s="63"/>
      <c r="H378" s="238">
        <f t="shared" si="212"/>
        <v>0</v>
      </c>
      <c r="I378" s="63"/>
      <c r="J378" s="63"/>
      <c r="K378" s="63"/>
      <c r="L378" s="238">
        <f t="shared" si="213"/>
        <v>0</v>
      </c>
      <c r="M378" s="63"/>
      <c r="N378" s="63"/>
      <c r="O378" s="63"/>
      <c r="P378" s="238">
        <f t="shared" si="214"/>
        <v>0</v>
      </c>
      <c r="Q378" s="246"/>
    </row>
    <row r="379" spans="2:17" s="48" customFormat="1">
      <c r="B379" s="52">
        <v>4200</v>
      </c>
      <c r="C379" s="806" t="s">
        <v>14</v>
      </c>
      <c r="D379" s="801"/>
      <c r="E379" s="97"/>
      <c r="F379" s="63"/>
      <c r="G379" s="63"/>
      <c r="H379" s="238">
        <f t="shared" si="212"/>
        <v>0</v>
      </c>
      <c r="I379" s="63"/>
      <c r="J379" s="63"/>
      <c r="K379" s="63"/>
      <c r="L379" s="238">
        <f t="shared" si="213"/>
        <v>0</v>
      </c>
      <c r="M379" s="63"/>
      <c r="N379" s="63"/>
      <c r="O379" s="63"/>
      <c r="P379" s="238">
        <f t="shared" si="214"/>
        <v>0</v>
      </c>
      <c r="Q379" s="246"/>
    </row>
    <row r="380" spans="2:17" s="48" customFormat="1" ht="17.25" customHeight="1">
      <c r="B380" s="41"/>
      <c r="C380" s="42">
        <v>4214</v>
      </c>
      <c r="D380" s="103" t="s">
        <v>91</v>
      </c>
      <c r="E380" s="97"/>
      <c r="F380" s="63"/>
      <c r="G380" s="63"/>
      <c r="H380" s="238"/>
      <c r="I380" s="63"/>
      <c r="J380" s="63"/>
      <c r="K380" s="63"/>
      <c r="L380" s="238"/>
      <c r="M380" s="63"/>
      <c r="N380" s="63"/>
      <c r="O380" s="63"/>
      <c r="P380" s="238"/>
      <c r="Q380" s="246"/>
    </row>
    <row r="381" spans="2:17" s="48" customFormat="1">
      <c r="B381" s="52">
        <v>4300</v>
      </c>
      <c r="C381" s="807" t="s">
        <v>15</v>
      </c>
      <c r="D381" s="808"/>
      <c r="E381" s="97"/>
      <c r="F381" s="63"/>
      <c r="G381" s="63"/>
      <c r="H381" s="238">
        <f t="shared" ref="H381:H385" si="215">SUM(E381:G381)</f>
        <v>0</v>
      </c>
      <c r="I381" s="63"/>
      <c r="J381" s="63"/>
      <c r="K381" s="63"/>
      <c r="L381" s="238">
        <f t="shared" ref="L381:L384" si="216">SUM(I381:K381)</f>
        <v>0</v>
      </c>
      <c r="M381" s="63"/>
      <c r="N381" s="63"/>
      <c r="O381" s="63"/>
      <c r="P381" s="238">
        <f t="shared" ref="P381:P385" si="217">SUM(M381:O381)</f>
        <v>0</v>
      </c>
      <c r="Q381" s="246"/>
    </row>
    <row r="382" spans="2:17" s="48" customFormat="1">
      <c r="B382" s="52">
        <v>4500</v>
      </c>
      <c r="C382" s="806" t="s">
        <v>16</v>
      </c>
      <c r="D382" s="801"/>
      <c r="E382" s="97"/>
      <c r="F382" s="63"/>
      <c r="G382" s="63"/>
      <c r="H382" s="238">
        <f t="shared" si="215"/>
        <v>0</v>
      </c>
      <c r="I382" s="63"/>
      <c r="J382" s="63"/>
      <c r="K382" s="63"/>
      <c r="L382" s="238">
        <f t="shared" si="216"/>
        <v>0</v>
      </c>
      <c r="M382" s="63"/>
      <c r="N382" s="63"/>
      <c r="O382" s="63"/>
      <c r="P382" s="238">
        <f t="shared" si="217"/>
        <v>0</v>
      </c>
      <c r="Q382" s="246"/>
    </row>
    <row r="383" spans="2:17" s="48" customFormat="1">
      <c r="B383" s="52">
        <v>4600</v>
      </c>
      <c r="C383" s="796" t="s">
        <v>17</v>
      </c>
      <c r="D383" s="797"/>
      <c r="E383" s="97"/>
      <c r="F383" s="63"/>
      <c r="G383" s="63"/>
      <c r="H383" s="238">
        <f t="shared" si="215"/>
        <v>0</v>
      </c>
      <c r="I383" s="63"/>
      <c r="J383" s="63"/>
      <c r="K383" s="63"/>
      <c r="L383" s="238">
        <f t="shared" si="216"/>
        <v>0</v>
      </c>
      <c r="M383" s="63"/>
      <c r="N383" s="63"/>
      <c r="O383" s="63"/>
      <c r="P383" s="238">
        <f t="shared" si="217"/>
        <v>0</v>
      </c>
      <c r="Q383" s="246"/>
    </row>
    <row r="384" spans="2:17" s="48" customFormat="1">
      <c r="B384" s="2" t="s">
        <v>18</v>
      </c>
      <c r="C384" s="798" t="s">
        <v>19</v>
      </c>
      <c r="D384" s="799"/>
      <c r="E384" s="97"/>
      <c r="F384" s="63"/>
      <c r="G384" s="63"/>
      <c r="H384" s="238">
        <f t="shared" si="215"/>
        <v>0</v>
      </c>
      <c r="I384" s="63"/>
      <c r="J384" s="63"/>
      <c r="K384" s="63"/>
      <c r="L384" s="238">
        <f t="shared" si="216"/>
        <v>0</v>
      </c>
      <c r="M384" s="63"/>
      <c r="N384" s="63"/>
      <c r="O384" s="63"/>
      <c r="P384" s="238">
        <f t="shared" si="217"/>
        <v>0</v>
      </c>
      <c r="Q384" s="246"/>
    </row>
    <row r="385" spans="2:17" s="48" customFormat="1" ht="12" thickBot="1">
      <c r="B385" s="55">
        <v>98</v>
      </c>
      <c r="C385" s="800" t="s">
        <v>20</v>
      </c>
      <c r="D385" s="801"/>
      <c r="E385" s="239">
        <v>100000</v>
      </c>
      <c r="F385" s="240"/>
      <c r="G385" s="240"/>
      <c r="H385" s="238">
        <f t="shared" si="215"/>
        <v>100000</v>
      </c>
      <c r="I385" s="240">
        <v>100000</v>
      </c>
      <c r="J385" s="240"/>
      <c r="K385" s="240"/>
      <c r="L385" s="238">
        <v>100000</v>
      </c>
      <c r="M385" s="240">
        <v>0</v>
      </c>
      <c r="N385" s="240"/>
      <c r="O385" s="240"/>
      <c r="P385" s="238">
        <f t="shared" si="217"/>
        <v>0</v>
      </c>
      <c r="Q385" s="246"/>
    </row>
    <row r="386" spans="2:17" s="48" customFormat="1" ht="12" thickBot="1">
      <c r="B386" s="45"/>
      <c r="C386" s="46"/>
      <c r="D386" s="56" t="s">
        <v>27</v>
      </c>
      <c r="E386" s="233">
        <f>SUM(E375+E376+E377+E378+E379+E381+E382+E383+E384+E385)</f>
        <v>131687</v>
      </c>
      <c r="F386" s="234">
        <f t="shared" ref="F386:G386" si="218">SUM(F375+F376+F377+F378+F379+F381+F382+F383+F384+F385)</f>
        <v>0</v>
      </c>
      <c r="G386" s="234">
        <f t="shared" si="218"/>
        <v>15</v>
      </c>
      <c r="H386" s="235">
        <f>SUM(H375:H385)</f>
        <v>131702</v>
      </c>
      <c r="I386" s="234">
        <f>SUM(I375+I376+I377+I378+I379+I381+I382+I383+I384+I385)</f>
        <v>131687</v>
      </c>
      <c r="J386" s="234">
        <f t="shared" ref="J386:K386" si="219">SUM(J375+J376+J377+J378+J379+J381+J382+J383+J384+J385)</f>
        <v>0</v>
      </c>
      <c r="K386" s="234">
        <f t="shared" si="219"/>
        <v>15</v>
      </c>
      <c r="L386" s="235">
        <f>SUM(L375:L385)</f>
        <v>131702</v>
      </c>
      <c r="M386" s="234">
        <f>SUM(M375+M376+M377+M378+M379+M381+M382+M383+M384+M385)</f>
        <v>14463</v>
      </c>
      <c r="N386" s="234">
        <f t="shared" ref="N386:O386" si="220">SUM(N375+N376+N377+N378+N379+N381+N382+N383+N384+N385)</f>
        <v>0</v>
      </c>
      <c r="O386" s="234">
        <f t="shared" si="220"/>
        <v>0</v>
      </c>
      <c r="P386" s="235">
        <f>SUM(P375:P385)</f>
        <v>14463</v>
      </c>
      <c r="Q386" s="246"/>
    </row>
    <row r="387" spans="2:17" s="48" customFormat="1" ht="12" thickBot="1">
      <c r="B387" s="106"/>
      <c r="C387" s="57"/>
      <c r="D387" s="107"/>
      <c r="E387" s="237"/>
      <c r="F387" s="237"/>
      <c r="G387" s="237"/>
      <c r="H387" s="237"/>
      <c r="I387" s="237"/>
      <c r="J387" s="237"/>
      <c r="K387" s="237"/>
      <c r="L387" s="237"/>
      <c r="M387" s="237"/>
      <c r="N387" s="237"/>
      <c r="O387" s="237"/>
      <c r="P387" s="237"/>
      <c r="Q387" s="246"/>
    </row>
    <row r="388" spans="2:17" s="48" customFormat="1" ht="32.25" thickBot="1">
      <c r="B388" s="33"/>
      <c r="C388" s="34" t="s">
        <v>22</v>
      </c>
      <c r="D388" s="34" t="s">
        <v>23</v>
      </c>
      <c r="E388" s="205" t="s">
        <v>2</v>
      </c>
      <c r="F388" s="206" t="s">
        <v>3</v>
      </c>
      <c r="G388" s="206" t="s">
        <v>4</v>
      </c>
      <c r="H388" s="207" t="s">
        <v>5</v>
      </c>
      <c r="I388" s="550" t="s">
        <v>2</v>
      </c>
      <c r="J388" s="551" t="s">
        <v>3</v>
      </c>
      <c r="K388" s="551" t="s">
        <v>4</v>
      </c>
      <c r="L388" s="552" t="s">
        <v>5</v>
      </c>
      <c r="M388" s="550" t="s">
        <v>2</v>
      </c>
      <c r="N388" s="551" t="s">
        <v>3</v>
      </c>
      <c r="O388" s="551" t="s">
        <v>4</v>
      </c>
      <c r="P388" s="552" t="s">
        <v>5</v>
      </c>
      <c r="Q388" s="246"/>
    </row>
    <row r="389" spans="2:17" s="48" customFormat="1" ht="12" thickBot="1">
      <c r="B389" s="35" t="s">
        <v>24</v>
      </c>
      <c r="C389" s="36">
        <v>548</v>
      </c>
      <c r="D389" s="102" t="s">
        <v>56</v>
      </c>
      <c r="E389" s="96"/>
      <c r="F389" s="49"/>
      <c r="G389" s="49"/>
      <c r="H389" s="50"/>
      <c r="I389" s="278"/>
      <c r="J389" s="49"/>
      <c r="K389" s="49"/>
      <c r="L389" s="50"/>
      <c r="M389" s="278"/>
      <c r="N389" s="49"/>
      <c r="O389" s="49"/>
      <c r="P389" s="50"/>
      <c r="Q389" s="246"/>
    </row>
    <row r="390" spans="2:17" s="48" customFormat="1">
      <c r="B390" s="51" t="s">
        <v>7</v>
      </c>
      <c r="C390" s="811" t="s">
        <v>26</v>
      </c>
      <c r="D390" s="812"/>
      <c r="E390" s="98">
        <v>21677</v>
      </c>
      <c r="F390" s="66"/>
      <c r="G390" s="66"/>
      <c r="H390" s="238">
        <f>SUM(E390:G390)</f>
        <v>21677</v>
      </c>
      <c r="I390" s="66">
        <v>21677</v>
      </c>
      <c r="J390" s="66"/>
      <c r="K390" s="66"/>
      <c r="L390" s="238">
        <f>SUM(I390:K390)</f>
        <v>21677</v>
      </c>
      <c r="M390" s="66">
        <v>13503</v>
      </c>
      <c r="N390" s="66"/>
      <c r="O390" s="66"/>
      <c r="P390" s="238">
        <f>SUM(M390:O390)</f>
        <v>13503</v>
      </c>
      <c r="Q390" s="246"/>
    </row>
    <row r="391" spans="2:17" s="48" customFormat="1">
      <c r="B391" s="52">
        <v>1000</v>
      </c>
      <c r="C391" s="804" t="s">
        <v>9</v>
      </c>
      <c r="D391" s="805"/>
      <c r="E391" s="97">
        <v>81645</v>
      </c>
      <c r="F391" s="63"/>
      <c r="G391" s="63"/>
      <c r="H391" s="238">
        <f t="shared" ref="H391:H400" si="221">SUM(E391:G391)</f>
        <v>81645</v>
      </c>
      <c r="I391" s="63">
        <v>81645</v>
      </c>
      <c r="J391" s="63"/>
      <c r="K391" s="63"/>
      <c r="L391" s="238">
        <f t="shared" ref="L391:L394" si="222">SUM(I391:K391)</f>
        <v>81645</v>
      </c>
      <c r="M391" s="63">
        <v>26775</v>
      </c>
      <c r="N391" s="63"/>
      <c r="O391" s="63"/>
      <c r="P391" s="238">
        <f t="shared" ref="P391:P394" si="223">SUM(M391:O391)</f>
        <v>26775</v>
      </c>
      <c r="Q391" s="246"/>
    </row>
    <row r="392" spans="2:17" s="48" customFormat="1">
      <c r="B392" s="53" t="s">
        <v>10</v>
      </c>
      <c r="C392" s="804" t="s">
        <v>11</v>
      </c>
      <c r="D392" s="805"/>
      <c r="E392" s="97">
        <v>1500</v>
      </c>
      <c r="F392" s="63"/>
      <c r="G392" s="63"/>
      <c r="H392" s="238">
        <f t="shared" si="221"/>
        <v>1500</v>
      </c>
      <c r="I392" s="63">
        <v>1500</v>
      </c>
      <c r="J392" s="63"/>
      <c r="K392" s="63"/>
      <c r="L392" s="238">
        <f t="shared" si="222"/>
        <v>1500</v>
      </c>
      <c r="M392" s="63">
        <v>0</v>
      </c>
      <c r="N392" s="63"/>
      <c r="O392" s="63"/>
      <c r="P392" s="238">
        <f t="shared" si="223"/>
        <v>0</v>
      </c>
      <c r="Q392" s="246"/>
    </row>
    <row r="393" spans="2:17" s="48" customFormat="1">
      <c r="B393" s="54" t="s">
        <v>12</v>
      </c>
      <c r="C393" s="806" t="s">
        <v>13</v>
      </c>
      <c r="D393" s="801"/>
      <c r="E393" s="97"/>
      <c r="F393" s="63"/>
      <c r="G393" s="63"/>
      <c r="H393" s="238">
        <f t="shared" si="221"/>
        <v>0</v>
      </c>
      <c r="I393" s="63"/>
      <c r="J393" s="63"/>
      <c r="K393" s="63"/>
      <c r="L393" s="238">
        <f t="shared" si="222"/>
        <v>0</v>
      </c>
      <c r="M393" s="63"/>
      <c r="N393" s="63"/>
      <c r="O393" s="63"/>
      <c r="P393" s="238">
        <f t="shared" si="223"/>
        <v>0</v>
      </c>
      <c r="Q393" s="246"/>
    </row>
    <row r="394" spans="2:17" s="48" customFormat="1">
      <c r="B394" s="52">
        <v>4200</v>
      </c>
      <c r="C394" s="806" t="s">
        <v>14</v>
      </c>
      <c r="D394" s="801"/>
      <c r="E394" s="97"/>
      <c r="F394" s="63"/>
      <c r="G394" s="63"/>
      <c r="H394" s="238">
        <f t="shared" si="221"/>
        <v>0</v>
      </c>
      <c r="I394" s="63"/>
      <c r="J394" s="63"/>
      <c r="K394" s="63"/>
      <c r="L394" s="238">
        <f t="shared" si="222"/>
        <v>0</v>
      </c>
      <c r="M394" s="63"/>
      <c r="N394" s="63"/>
      <c r="O394" s="63"/>
      <c r="P394" s="238">
        <f t="shared" si="223"/>
        <v>0</v>
      </c>
      <c r="Q394" s="246"/>
    </row>
    <row r="395" spans="2:17" s="48" customFormat="1" ht="15.75" customHeight="1">
      <c r="B395" s="41"/>
      <c r="C395" s="42">
        <v>4214</v>
      </c>
      <c r="D395" s="103" t="s">
        <v>91</v>
      </c>
      <c r="E395" s="97"/>
      <c r="F395" s="63"/>
      <c r="G395" s="63"/>
      <c r="H395" s="238"/>
      <c r="I395" s="63"/>
      <c r="J395" s="63"/>
      <c r="K395" s="63"/>
      <c r="L395" s="238"/>
      <c r="M395" s="63"/>
      <c r="N395" s="63"/>
      <c r="O395" s="63"/>
      <c r="P395" s="238"/>
      <c r="Q395" s="246"/>
    </row>
    <row r="396" spans="2:17" s="48" customFormat="1">
      <c r="B396" s="52">
        <v>4300</v>
      </c>
      <c r="C396" s="807" t="s">
        <v>15</v>
      </c>
      <c r="D396" s="808"/>
      <c r="E396" s="97"/>
      <c r="F396" s="63"/>
      <c r="G396" s="63"/>
      <c r="H396" s="238">
        <f t="shared" si="221"/>
        <v>0</v>
      </c>
      <c r="I396" s="63"/>
      <c r="J396" s="63"/>
      <c r="K396" s="63"/>
      <c r="L396" s="238">
        <f t="shared" ref="L396:L400" si="224">SUM(I396:K396)</f>
        <v>0</v>
      </c>
      <c r="M396" s="63"/>
      <c r="N396" s="63"/>
      <c r="O396" s="63"/>
      <c r="P396" s="238">
        <f t="shared" ref="P396:P400" si="225">SUM(M396:O396)</f>
        <v>0</v>
      </c>
      <c r="Q396" s="246"/>
    </row>
    <row r="397" spans="2:17" s="48" customFormat="1">
      <c r="B397" s="52">
        <v>4500</v>
      </c>
      <c r="C397" s="806" t="s">
        <v>16</v>
      </c>
      <c r="D397" s="801"/>
      <c r="E397" s="97"/>
      <c r="F397" s="63"/>
      <c r="G397" s="63"/>
      <c r="H397" s="238">
        <f t="shared" si="221"/>
        <v>0</v>
      </c>
      <c r="I397" s="63"/>
      <c r="J397" s="63"/>
      <c r="K397" s="63"/>
      <c r="L397" s="238">
        <f t="shared" si="224"/>
        <v>0</v>
      </c>
      <c r="M397" s="63"/>
      <c r="N397" s="63"/>
      <c r="O397" s="63"/>
      <c r="P397" s="238">
        <f t="shared" si="225"/>
        <v>0</v>
      </c>
      <c r="Q397" s="246"/>
    </row>
    <row r="398" spans="2:17" s="48" customFormat="1">
      <c r="B398" s="52">
        <v>4600</v>
      </c>
      <c r="C398" s="796" t="s">
        <v>17</v>
      </c>
      <c r="D398" s="797"/>
      <c r="E398" s="97"/>
      <c r="F398" s="63"/>
      <c r="G398" s="63"/>
      <c r="H398" s="238">
        <f t="shared" si="221"/>
        <v>0</v>
      </c>
      <c r="I398" s="63"/>
      <c r="J398" s="63"/>
      <c r="K398" s="63"/>
      <c r="L398" s="238">
        <f t="shared" si="224"/>
        <v>0</v>
      </c>
      <c r="M398" s="63"/>
      <c r="N398" s="63"/>
      <c r="O398" s="63"/>
      <c r="P398" s="238">
        <f t="shared" si="225"/>
        <v>0</v>
      </c>
      <c r="Q398" s="246"/>
    </row>
    <row r="399" spans="2:17" s="48" customFormat="1">
      <c r="B399" s="2" t="s">
        <v>18</v>
      </c>
      <c r="C399" s="798" t="s">
        <v>19</v>
      </c>
      <c r="D399" s="799"/>
      <c r="E399" s="97"/>
      <c r="F399" s="63"/>
      <c r="G399" s="63"/>
      <c r="H399" s="238">
        <f t="shared" si="221"/>
        <v>0</v>
      </c>
      <c r="I399" s="63"/>
      <c r="J399" s="63"/>
      <c r="K399" s="63"/>
      <c r="L399" s="238">
        <f t="shared" si="224"/>
        <v>0</v>
      </c>
      <c r="M399" s="63"/>
      <c r="N399" s="63"/>
      <c r="O399" s="63"/>
      <c r="P399" s="238">
        <f t="shared" si="225"/>
        <v>0</v>
      </c>
      <c r="Q399" s="246"/>
    </row>
    <row r="400" spans="2:17" s="48" customFormat="1" ht="12" thickBot="1">
      <c r="B400" s="55">
        <v>98</v>
      </c>
      <c r="C400" s="800" t="s">
        <v>20</v>
      </c>
      <c r="D400" s="801"/>
      <c r="E400" s="239"/>
      <c r="F400" s="240"/>
      <c r="G400" s="240"/>
      <c r="H400" s="238">
        <f t="shared" si="221"/>
        <v>0</v>
      </c>
      <c r="I400" s="240"/>
      <c r="J400" s="240"/>
      <c r="K400" s="240"/>
      <c r="L400" s="238">
        <f t="shared" si="224"/>
        <v>0</v>
      </c>
      <c r="M400" s="240"/>
      <c r="N400" s="240"/>
      <c r="O400" s="240"/>
      <c r="P400" s="238">
        <f t="shared" si="225"/>
        <v>0</v>
      </c>
      <c r="Q400" s="246"/>
    </row>
    <row r="401" spans="2:17" s="48" customFormat="1" ht="12" thickBot="1">
      <c r="B401" s="45"/>
      <c r="C401" s="46"/>
      <c r="D401" s="56" t="s">
        <v>27</v>
      </c>
      <c r="E401" s="233">
        <f>SUM(E390+E391+E392+E393+E394+E396+E397+E398+E399+E400)</f>
        <v>104822</v>
      </c>
      <c r="F401" s="234">
        <f t="shared" ref="F401:G401" si="226">SUM(F390+F391+F392+F393+F394+F396+F397+F398+F399+F400)</f>
        <v>0</v>
      </c>
      <c r="G401" s="234">
        <f t="shared" si="226"/>
        <v>0</v>
      </c>
      <c r="H401" s="235">
        <f>SUM(H390:H400)</f>
        <v>104822</v>
      </c>
      <c r="I401" s="234">
        <f>SUM(I390+I391+I392+I393+I394+I396+I397+I398+I399+I400)</f>
        <v>104822</v>
      </c>
      <c r="J401" s="234">
        <f t="shared" ref="J401:K401" si="227">SUM(J390+J391+J392+J393+J394+J396+J397+J398+J399+J400)</f>
        <v>0</v>
      </c>
      <c r="K401" s="234">
        <f t="shared" si="227"/>
        <v>0</v>
      </c>
      <c r="L401" s="235">
        <f>SUM(L390:L400)</f>
        <v>104822</v>
      </c>
      <c r="M401" s="234">
        <f>SUM(M390+M391+M392+M393+M394+M396+M397+M398+M399+M400)</f>
        <v>40278</v>
      </c>
      <c r="N401" s="234">
        <f t="shared" ref="N401:O401" si="228">SUM(N390+N391+N392+N393+N394+N396+N397+N398+N399+N400)</f>
        <v>0</v>
      </c>
      <c r="O401" s="234">
        <f t="shared" si="228"/>
        <v>0</v>
      </c>
      <c r="P401" s="235">
        <f>SUM(P390:P400)</f>
        <v>40278</v>
      </c>
      <c r="Q401" s="246"/>
    </row>
    <row r="402" spans="2:17" s="48" customFormat="1" ht="12" thickBot="1">
      <c r="B402" s="106"/>
      <c r="C402" s="57"/>
      <c r="D402" s="107"/>
      <c r="E402" s="237"/>
      <c r="F402" s="237"/>
      <c r="G402" s="237"/>
      <c r="H402" s="237"/>
      <c r="I402" s="237"/>
      <c r="J402" s="237"/>
      <c r="K402" s="237"/>
      <c r="L402" s="237"/>
      <c r="M402" s="237"/>
      <c r="N402" s="237"/>
      <c r="O402" s="237"/>
      <c r="P402" s="237"/>
      <c r="Q402" s="246"/>
    </row>
    <row r="403" spans="2:17" s="48" customFormat="1" ht="32.25" thickBot="1">
      <c r="B403" s="33"/>
      <c r="C403" s="34" t="s">
        <v>22</v>
      </c>
      <c r="D403" s="34" t="s">
        <v>23</v>
      </c>
      <c r="E403" s="205" t="s">
        <v>2</v>
      </c>
      <c r="F403" s="206" t="s">
        <v>3</v>
      </c>
      <c r="G403" s="206" t="s">
        <v>4</v>
      </c>
      <c r="H403" s="207" t="s">
        <v>5</v>
      </c>
      <c r="I403" s="550" t="s">
        <v>2</v>
      </c>
      <c r="J403" s="551" t="s">
        <v>3</v>
      </c>
      <c r="K403" s="551" t="s">
        <v>4</v>
      </c>
      <c r="L403" s="552" t="s">
        <v>5</v>
      </c>
      <c r="M403" s="550" t="s">
        <v>2</v>
      </c>
      <c r="N403" s="551" t="s">
        <v>3</v>
      </c>
      <c r="O403" s="551" t="s">
        <v>4</v>
      </c>
      <c r="P403" s="552" t="s">
        <v>5</v>
      </c>
      <c r="Q403" s="246"/>
    </row>
    <row r="404" spans="2:17" s="48" customFormat="1" ht="12" thickBot="1">
      <c r="B404" s="35" t="s">
        <v>24</v>
      </c>
      <c r="C404" s="36">
        <v>550</v>
      </c>
      <c r="D404" s="102" t="s">
        <v>57</v>
      </c>
      <c r="E404" s="96"/>
      <c r="F404" s="49"/>
      <c r="G404" s="49"/>
      <c r="H404" s="50"/>
      <c r="I404" s="278"/>
      <c r="J404" s="49"/>
      <c r="K404" s="49"/>
      <c r="L404" s="50"/>
      <c r="M404" s="278"/>
      <c r="N404" s="49"/>
      <c r="O404" s="49"/>
      <c r="P404" s="50"/>
      <c r="Q404" s="246"/>
    </row>
    <row r="405" spans="2:17" s="48" customFormat="1">
      <c r="B405" s="51" t="s">
        <v>7</v>
      </c>
      <c r="C405" s="811" t="s">
        <v>26</v>
      </c>
      <c r="D405" s="812"/>
      <c r="E405" s="98">
        <v>0</v>
      </c>
      <c r="F405" s="66"/>
      <c r="G405" s="66"/>
      <c r="H405" s="238">
        <f>SUM(E405:G405)</f>
        <v>0</v>
      </c>
      <c r="I405" s="66">
        <v>65515</v>
      </c>
      <c r="J405" s="66"/>
      <c r="K405" s="66"/>
      <c r="L405" s="238">
        <f>SUM(I405:K405)</f>
        <v>65515</v>
      </c>
      <c r="M405" s="66">
        <v>53458</v>
      </c>
      <c r="N405" s="66"/>
      <c r="O405" s="66"/>
      <c r="P405" s="238">
        <f>SUM(M405:O405)</f>
        <v>53458</v>
      </c>
      <c r="Q405" s="246"/>
    </row>
    <row r="406" spans="2:17" s="48" customFormat="1">
      <c r="B406" s="52">
        <v>1000</v>
      </c>
      <c r="C406" s="804" t="s">
        <v>9</v>
      </c>
      <c r="D406" s="805"/>
      <c r="E406" s="97">
        <v>0</v>
      </c>
      <c r="F406" s="63"/>
      <c r="G406" s="63"/>
      <c r="H406" s="238">
        <f t="shared" ref="H406:H409" si="229">SUM(E406:G406)</f>
        <v>0</v>
      </c>
      <c r="I406" s="63">
        <v>11900</v>
      </c>
      <c r="J406" s="63"/>
      <c r="K406" s="63"/>
      <c r="L406" s="238">
        <f t="shared" ref="L406:L409" si="230">SUM(I406:K406)</f>
        <v>11900</v>
      </c>
      <c r="M406" s="63">
        <v>8752</v>
      </c>
      <c r="N406" s="63"/>
      <c r="O406" s="63"/>
      <c r="P406" s="238">
        <f t="shared" ref="P406:P409" si="231">SUM(M406:O406)</f>
        <v>8752</v>
      </c>
      <c r="Q406" s="246"/>
    </row>
    <row r="407" spans="2:17" s="48" customFormat="1">
      <c r="B407" s="53" t="s">
        <v>10</v>
      </c>
      <c r="C407" s="804" t="s">
        <v>11</v>
      </c>
      <c r="D407" s="805"/>
      <c r="E407" s="97">
        <v>0</v>
      </c>
      <c r="F407" s="63"/>
      <c r="G407" s="63"/>
      <c r="H407" s="238">
        <f t="shared" si="229"/>
        <v>0</v>
      </c>
      <c r="I407" s="63">
        <v>585</v>
      </c>
      <c r="J407" s="63"/>
      <c r="K407" s="63"/>
      <c r="L407" s="238">
        <f t="shared" si="230"/>
        <v>585</v>
      </c>
      <c r="M407" s="63">
        <v>354</v>
      </c>
      <c r="N407" s="63"/>
      <c r="O407" s="63"/>
      <c r="P407" s="238">
        <f t="shared" si="231"/>
        <v>354</v>
      </c>
      <c r="Q407" s="246"/>
    </row>
    <row r="408" spans="2:17" s="48" customFormat="1">
      <c r="B408" s="54" t="s">
        <v>12</v>
      </c>
      <c r="C408" s="806" t="s">
        <v>13</v>
      </c>
      <c r="D408" s="801"/>
      <c r="E408" s="97"/>
      <c r="F408" s="63"/>
      <c r="G408" s="63"/>
      <c r="H408" s="238">
        <f t="shared" si="229"/>
        <v>0</v>
      </c>
      <c r="I408" s="63"/>
      <c r="J408" s="63"/>
      <c r="K408" s="63"/>
      <c r="L408" s="238">
        <f t="shared" si="230"/>
        <v>0</v>
      </c>
      <c r="M408" s="63"/>
      <c r="N408" s="63"/>
      <c r="O408" s="63"/>
      <c r="P408" s="238">
        <f t="shared" si="231"/>
        <v>0</v>
      </c>
      <c r="Q408" s="246"/>
    </row>
    <row r="409" spans="2:17" s="48" customFormat="1">
      <c r="B409" s="52">
        <v>4200</v>
      </c>
      <c r="C409" s="806" t="s">
        <v>14</v>
      </c>
      <c r="D409" s="801"/>
      <c r="E409" s="97"/>
      <c r="F409" s="63"/>
      <c r="G409" s="63"/>
      <c r="H409" s="238">
        <f t="shared" si="229"/>
        <v>0</v>
      </c>
      <c r="I409" s="63"/>
      <c r="J409" s="63"/>
      <c r="K409" s="63"/>
      <c r="L409" s="238">
        <f t="shared" si="230"/>
        <v>0</v>
      </c>
      <c r="M409" s="63"/>
      <c r="N409" s="63"/>
      <c r="O409" s="63"/>
      <c r="P409" s="238">
        <f t="shared" si="231"/>
        <v>0</v>
      </c>
      <c r="Q409" s="246"/>
    </row>
    <row r="410" spans="2:17" s="48" customFormat="1" ht="17.25" customHeight="1">
      <c r="B410" s="41"/>
      <c r="C410" s="42">
        <v>4214</v>
      </c>
      <c r="D410" s="103" t="s">
        <v>91</v>
      </c>
      <c r="E410" s="97"/>
      <c r="F410" s="63"/>
      <c r="G410" s="63"/>
      <c r="H410" s="238"/>
      <c r="I410" s="63"/>
      <c r="J410" s="63"/>
      <c r="K410" s="63"/>
      <c r="L410" s="238"/>
      <c r="M410" s="63"/>
      <c r="N410" s="63"/>
      <c r="O410" s="63"/>
      <c r="P410" s="238"/>
      <c r="Q410" s="246"/>
    </row>
    <row r="411" spans="2:17" s="48" customFormat="1">
      <c r="B411" s="52">
        <v>4300</v>
      </c>
      <c r="C411" s="807" t="s">
        <v>15</v>
      </c>
      <c r="D411" s="808"/>
      <c r="E411" s="97"/>
      <c r="F411" s="63"/>
      <c r="G411" s="63"/>
      <c r="H411" s="238">
        <f t="shared" ref="H411:H415" si="232">SUM(E411:G411)</f>
        <v>0</v>
      </c>
      <c r="I411" s="63"/>
      <c r="J411" s="63"/>
      <c r="K411" s="63"/>
      <c r="L411" s="238">
        <f t="shared" ref="L411:L415" si="233">SUM(I411:K411)</f>
        <v>0</v>
      </c>
      <c r="M411" s="63"/>
      <c r="N411" s="63"/>
      <c r="O411" s="63"/>
      <c r="P411" s="238">
        <f t="shared" ref="P411:P415" si="234">SUM(M411:O411)</f>
        <v>0</v>
      </c>
      <c r="Q411" s="246"/>
    </row>
    <row r="412" spans="2:17" s="48" customFormat="1">
      <c r="B412" s="52">
        <v>4500</v>
      </c>
      <c r="C412" s="806" t="s">
        <v>16</v>
      </c>
      <c r="D412" s="801"/>
      <c r="E412" s="97"/>
      <c r="F412" s="63"/>
      <c r="G412" s="63"/>
      <c r="H412" s="238">
        <f t="shared" si="232"/>
        <v>0</v>
      </c>
      <c r="I412" s="63"/>
      <c r="J412" s="63"/>
      <c r="K412" s="63"/>
      <c r="L412" s="238">
        <f t="shared" si="233"/>
        <v>0</v>
      </c>
      <c r="M412" s="63"/>
      <c r="N412" s="63"/>
      <c r="O412" s="63"/>
      <c r="P412" s="238">
        <f t="shared" si="234"/>
        <v>0</v>
      </c>
      <c r="Q412" s="246"/>
    </row>
    <row r="413" spans="2:17" s="48" customFormat="1">
      <c r="B413" s="52">
        <v>4600</v>
      </c>
      <c r="C413" s="796" t="s">
        <v>17</v>
      </c>
      <c r="D413" s="797"/>
      <c r="E413" s="97"/>
      <c r="F413" s="63"/>
      <c r="G413" s="63"/>
      <c r="H413" s="238">
        <f t="shared" si="232"/>
        <v>0</v>
      </c>
      <c r="I413" s="63"/>
      <c r="J413" s="63"/>
      <c r="K413" s="63"/>
      <c r="L413" s="238">
        <f t="shared" si="233"/>
        <v>0</v>
      </c>
      <c r="M413" s="63"/>
      <c r="N413" s="63"/>
      <c r="O413" s="63"/>
      <c r="P413" s="238">
        <f t="shared" si="234"/>
        <v>0</v>
      </c>
      <c r="Q413" s="246"/>
    </row>
    <row r="414" spans="2:17" s="48" customFormat="1">
      <c r="B414" s="2" t="s">
        <v>18</v>
      </c>
      <c r="C414" s="798" t="s">
        <v>19</v>
      </c>
      <c r="D414" s="799"/>
      <c r="E414" s="97"/>
      <c r="F414" s="63"/>
      <c r="G414" s="63"/>
      <c r="H414" s="238">
        <f t="shared" si="232"/>
        <v>0</v>
      </c>
      <c r="I414" s="63"/>
      <c r="J414" s="63"/>
      <c r="K414" s="63"/>
      <c r="L414" s="238">
        <f t="shared" si="233"/>
        <v>0</v>
      </c>
      <c r="M414" s="63"/>
      <c r="N414" s="63"/>
      <c r="O414" s="63"/>
      <c r="P414" s="238">
        <f t="shared" si="234"/>
        <v>0</v>
      </c>
      <c r="Q414" s="246"/>
    </row>
    <row r="415" spans="2:17" s="48" customFormat="1" ht="12" thickBot="1">
      <c r="B415" s="55">
        <v>98</v>
      </c>
      <c r="C415" s="800" t="s">
        <v>20</v>
      </c>
      <c r="D415" s="801"/>
      <c r="E415" s="239"/>
      <c r="F415" s="240"/>
      <c r="G415" s="240"/>
      <c r="H415" s="238">
        <f t="shared" si="232"/>
        <v>0</v>
      </c>
      <c r="I415" s="240"/>
      <c r="J415" s="240"/>
      <c r="K415" s="240"/>
      <c r="L415" s="238">
        <f t="shared" si="233"/>
        <v>0</v>
      </c>
      <c r="M415" s="240"/>
      <c r="N415" s="240"/>
      <c r="O415" s="240"/>
      <c r="P415" s="238">
        <f t="shared" si="234"/>
        <v>0</v>
      </c>
      <c r="Q415" s="246"/>
    </row>
    <row r="416" spans="2:17" s="48" customFormat="1" ht="12" thickBot="1">
      <c r="B416" s="45"/>
      <c r="C416" s="46"/>
      <c r="D416" s="56" t="s">
        <v>27</v>
      </c>
      <c r="E416" s="233">
        <f>SUM(E405+E406+E407+E408+E409+E411+E412+E413+E414+E415)</f>
        <v>0</v>
      </c>
      <c r="F416" s="234">
        <f t="shared" ref="F416:G416" si="235">SUM(F405+F406+F407+F408+F409+F411+F412+F413+F414+F415)</f>
        <v>0</v>
      </c>
      <c r="G416" s="234">
        <f t="shared" si="235"/>
        <v>0</v>
      </c>
      <c r="H416" s="235">
        <f>SUM(H405:H415)</f>
        <v>0</v>
      </c>
      <c r="I416" s="234">
        <f>SUM(I405+I406+I407+I408+I409+I411+I412+I413+I414+I415)</f>
        <v>78000</v>
      </c>
      <c r="J416" s="234">
        <f t="shared" ref="J416:K416" si="236">SUM(J405+J406+J407+J408+J409+J411+J412+J413+J414+J415)</f>
        <v>0</v>
      </c>
      <c r="K416" s="234">
        <f t="shared" si="236"/>
        <v>0</v>
      </c>
      <c r="L416" s="235">
        <f>SUM(L405:L415)</f>
        <v>78000</v>
      </c>
      <c r="M416" s="234">
        <f>SUM(M405+M406+M407+M408+M409+M411+M412+M413+M414+M415)</f>
        <v>62564</v>
      </c>
      <c r="N416" s="234">
        <f t="shared" ref="N416:O416" si="237">SUM(N405+N406+N407+N408+N409+N411+N412+N413+N414+N415)</f>
        <v>0</v>
      </c>
      <c r="O416" s="234">
        <f t="shared" si="237"/>
        <v>0</v>
      </c>
      <c r="P416" s="235">
        <f>SUM(P405:P415)</f>
        <v>62564</v>
      </c>
      <c r="Q416" s="246"/>
    </row>
    <row r="417" spans="2:17" s="48" customFormat="1" ht="12" thickBot="1">
      <c r="B417" s="79"/>
      <c r="C417" s="831"/>
      <c r="D417" s="832"/>
      <c r="E417" s="237"/>
      <c r="F417" s="237"/>
      <c r="G417" s="237"/>
      <c r="H417" s="237"/>
      <c r="I417" s="237"/>
      <c r="J417" s="237"/>
      <c r="K417" s="237"/>
      <c r="L417" s="237"/>
      <c r="M417" s="237"/>
      <c r="N417" s="237"/>
      <c r="O417" s="237"/>
      <c r="P417" s="237"/>
      <c r="Q417" s="246"/>
    </row>
    <row r="418" spans="2:17" s="48" customFormat="1" ht="32.25" thickBot="1">
      <c r="B418" s="33"/>
      <c r="C418" s="34" t="s">
        <v>22</v>
      </c>
      <c r="D418" s="34" t="s">
        <v>23</v>
      </c>
      <c r="E418" s="205" t="s">
        <v>2</v>
      </c>
      <c r="F418" s="206" t="s">
        <v>3</v>
      </c>
      <c r="G418" s="206" t="s">
        <v>4</v>
      </c>
      <c r="H418" s="207" t="s">
        <v>5</v>
      </c>
      <c r="I418" s="550" t="s">
        <v>2</v>
      </c>
      <c r="J418" s="551" t="s">
        <v>3</v>
      </c>
      <c r="K418" s="551" t="s">
        <v>4</v>
      </c>
      <c r="L418" s="552" t="s">
        <v>5</v>
      </c>
      <c r="M418" s="550" t="s">
        <v>2</v>
      </c>
      <c r="N418" s="551" t="s">
        <v>3</v>
      </c>
      <c r="O418" s="551" t="s">
        <v>4</v>
      </c>
      <c r="P418" s="552" t="s">
        <v>5</v>
      </c>
      <c r="Q418" s="246"/>
    </row>
    <row r="419" spans="2:17" s="48" customFormat="1" ht="12" thickBot="1">
      <c r="B419" s="35" t="s">
        <v>24</v>
      </c>
      <c r="C419" s="36">
        <v>589</v>
      </c>
      <c r="D419" s="102" t="s">
        <v>58</v>
      </c>
      <c r="E419" s="96"/>
      <c r="F419" s="49"/>
      <c r="G419" s="49"/>
      <c r="H419" s="50"/>
      <c r="I419" s="278"/>
      <c r="J419" s="49"/>
      <c r="K419" s="49"/>
      <c r="L419" s="50"/>
      <c r="M419" s="278"/>
      <c r="N419" s="49"/>
      <c r="O419" s="49"/>
      <c r="P419" s="50"/>
      <c r="Q419" s="246"/>
    </row>
    <row r="420" spans="2:17" s="48" customFormat="1">
      <c r="B420" s="51" t="s">
        <v>7</v>
      </c>
      <c r="C420" s="811" t="s">
        <v>26</v>
      </c>
      <c r="D420" s="833"/>
      <c r="E420" s="98"/>
      <c r="F420" s="66"/>
      <c r="G420" s="66"/>
      <c r="H420" s="238">
        <f>SUM(E420:G420)</f>
        <v>0</v>
      </c>
      <c r="I420" s="66"/>
      <c r="J420" s="66"/>
      <c r="K420" s="66"/>
      <c r="L420" s="238">
        <f>SUM(I420:K420)</f>
        <v>0</v>
      </c>
      <c r="M420" s="66"/>
      <c r="N420" s="66"/>
      <c r="O420" s="66"/>
      <c r="P420" s="238">
        <f>SUM(M420:O420)</f>
        <v>0</v>
      </c>
      <c r="Q420" s="246"/>
    </row>
    <row r="421" spans="2:17" s="48" customFormat="1">
      <c r="B421" s="52">
        <v>1000</v>
      </c>
      <c r="C421" s="804" t="s">
        <v>9</v>
      </c>
      <c r="D421" s="805"/>
      <c r="E421" s="97"/>
      <c r="F421" s="63"/>
      <c r="G421" s="63"/>
      <c r="H421" s="238">
        <f t="shared" ref="H421:H430" si="238">SUM(E421:G421)</f>
        <v>0</v>
      </c>
      <c r="I421" s="63"/>
      <c r="J421" s="63"/>
      <c r="K421" s="63"/>
      <c r="L421" s="238">
        <f t="shared" ref="L421:L424" si="239">SUM(I421:K421)</f>
        <v>0</v>
      </c>
      <c r="M421" s="63"/>
      <c r="N421" s="63"/>
      <c r="O421" s="63"/>
      <c r="P421" s="238">
        <f t="shared" ref="P421:P424" si="240">SUM(M421:O421)</f>
        <v>0</v>
      </c>
      <c r="Q421" s="246"/>
    </row>
    <row r="422" spans="2:17" s="48" customFormat="1">
      <c r="B422" s="53" t="s">
        <v>10</v>
      </c>
      <c r="C422" s="804" t="s">
        <v>11</v>
      </c>
      <c r="D422" s="805"/>
      <c r="E422" s="97"/>
      <c r="F422" s="63"/>
      <c r="G422" s="63"/>
      <c r="H422" s="238">
        <f t="shared" si="238"/>
        <v>0</v>
      </c>
      <c r="I422" s="63"/>
      <c r="J422" s="63"/>
      <c r="K422" s="63"/>
      <c r="L422" s="238">
        <f t="shared" si="239"/>
        <v>0</v>
      </c>
      <c r="M422" s="63"/>
      <c r="N422" s="63"/>
      <c r="O422" s="63"/>
      <c r="P422" s="238">
        <f t="shared" si="240"/>
        <v>0</v>
      </c>
      <c r="Q422" s="246"/>
    </row>
    <row r="423" spans="2:17" s="48" customFormat="1">
      <c r="B423" s="54" t="s">
        <v>12</v>
      </c>
      <c r="C423" s="806" t="s">
        <v>13</v>
      </c>
      <c r="D423" s="801"/>
      <c r="E423" s="97"/>
      <c r="F423" s="63"/>
      <c r="G423" s="63"/>
      <c r="H423" s="238">
        <f t="shared" si="238"/>
        <v>0</v>
      </c>
      <c r="I423" s="63"/>
      <c r="J423" s="63"/>
      <c r="K423" s="63"/>
      <c r="L423" s="238">
        <f t="shared" si="239"/>
        <v>0</v>
      </c>
      <c r="M423" s="63"/>
      <c r="N423" s="63"/>
      <c r="O423" s="63"/>
      <c r="P423" s="238">
        <f t="shared" si="240"/>
        <v>0</v>
      </c>
      <c r="Q423" s="246"/>
    </row>
    <row r="424" spans="2:17" s="48" customFormat="1">
      <c r="B424" s="52">
        <v>4200</v>
      </c>
      <c r="C424" s="828" t="s">
        <v>14</v>
      </c>
      <c r="D424" s="829"/>
      <c r="E424" s="97">
        <v>30</v>
      </c>
      <c r="F424" s="63"/>
      <c r="G424" s="63"/>
      <c r="H424" s="238">
        <f t="shared" si="238"/>
        <v>30</v>
      </c>
      <c r="I424" s="63">
        <v>15893</v>
      </c>
      <c r="J424" s="63"/>
      <c r="K424" s="63"/>
      <c r="L424" s="238">
        <f t="shared" si="239"/>
        <v>15893</v>
      </c>
      <c r="M424" s="63">
        <v>12345</v>
      </c>
      <c r="N424" s="63"/>
      <c r="O424" s="63"/>
      <c r="P424" s="238">
        <f t="shared" si="240"/>
        <v>12345</v>
      </c>
      <c r="Q424" s="246"/>
    </row>
    <row r="425" spans="2:17" s="48" customFormat="1" ht="16.5" customHeight="1">
      <c r="B425" s="41"/>
      <c r="C425" s="42">
        <v>4214</v>
      </c>
      <c r="D425" s="103" t="s">
        <v>91</v>
      </c>
      <c r="E425" s="97"/>
      <c r="F425" s="63"/>
      <c r="G425" s="63"/>
      <c r="H425" s="238"/>
      <c r="I425" s="63"/>
      <c r="J425" s="63"/>
      <c r="K425" s="63"/>
      <c r="L425" s="238"/>
      <c r="M425" s="63"/>
      <c r="N425" s="63"/>
      <c r="O425" s="63"/>
      <c r="P425" s="238"/>
      <c r="Q425" s="246"/>
    </row>
    <row r="426" spans="2:17" s="48" customFormat="1">
      <c r="B426" s="52">
        <v>4300</v>
      </c>
      <c r="C426" s="807" t="s">
        <v>15</v>
      </c>
      <c r="D426" s="808"/>
      <c r="E426" s="97"/>
      <c r="F426" s="63"/>
      <c r="G426" s="63"/>
      <c r="H426" s="238">
        <f t="shared" si="238"/>
        <v>0</v>
      </c>
      <c r="I426" s="63"/>
      <c r="J426" s="63"/>
      <c r="K426" s="63"/>
      <c r="L426" s="238">
        <f t="shared" ref="L426:L430" si="241">SUM(I426:K426)</f>
        <v>0</v>
      </c>
      <c r="M426" s="63"/>
      <c r="N426" s="63"/>
      <c r="O426" s="63"/>
      <c r="P426" s="238">
        <f t="shared" ref="P426:P430" si="242">SUM(M426:O426)</f>
        <v>0</v>
      </c>
      <c r="Q426" s="246"/>
    </row>
    <row r="427" spans="2:17" s="48" customFormat="1">
      <c r="B427" s="52">
        <v>4500</v>
      </c>
      <c r="C427" s="806" t="s">
        <v>16</v>
      </c>
      <c r="D427" s="801"/>
      <c r="E427" s="97"/>
      <c r="F427" s="63"/>
      <c r="G427" s="63"/>
      <c r="H427" s="238">
        <f t="shared" si="238"/>
        <v>0</v>
      </c>
      <c r="I427" s="63"/>
      <c r="J427" s="63"/>
      <c r="K427" s="63"/>
      <c r="L427" s="238">
        <f t="shared" si="241"/>
        <v>0</v>
      </c>
      <c r="M427" s="63"/>
      <c r="N427" s="63"/>
      <c r="O427" s="63"/>
      <c r="P427" s="238">
        <f t="shared" si="242"/>
        <v>0</v>
      </c>
      <c r="Q427" s="246"/>
    </row>
    <row r="428" spans="2:17" s="48" customFormat="1">
      <c r="B428" s="52">
        <v>4600</v>
      </c>
      <c r="C428" s="796" t="s">
        <v>17</v>
      </c>
      <c r="D428" s="830"/>
      <c r="E428" s="97"/>
      <c r="F428" s="63"/>
      <c r="G428" s="63"/>
      <c r="H428" s="238">
        <f t="shared" si="238"/>
        <v>0</v>
      </c>
      <c r="I428" s="63"/>
      <c r="J428" s="63"/>
      <c r="K428" s="63"/>
      <c r="L428" s="238">
        <f t="shared" si="241"/>
        <v>0</v>
      </c>
      <c r="M428" s="63"/>
      <c r="N428" s="63"/>
      <c r="O428" s="63"/>
      <c r="P428" s="238">
        <f t="shared" si="242"/>
        <v>0</v>
      </c>
      <c r="Q428" s="246"/>
    </row>
    <row r="429" spans="2:17" s="48" customFormat="1">
      <c r="B429" s="2" t="s">
        <v>18</v>
      </c>
      <c r="C429" s="798" t="s">
        <v>19</v>
      </c>
      <c r="D429" s="799"/>
      <c r="E429" s="97"/>
      <c r="F429" s="63"/>
      <c r="G429" s="63"/>
      <c r="H429" s="238">
        <f t="shared" si="238"/>
        <v>0</v>
      </c>
      <c r="I429" s="63"/>
      <c r="J429" s="63"/>
      <c r="K429" s="63"/>
      <c r="L429" s="238">
        <f t="shared" si="241"/>
        <v>0</v>
      </c>
      <c r="M429" s="63"/>
      <c r="N429" s="63"/>
      <c r="O429" s="63"/>
      <c r="P429" s="238">
        <f t="shared" si="242"/>
        <v>0</v>
      </c>
      <c r="Q429" s="246"/>
    </row>
    <row r="430" spans="2:17" s="48" customFormat="1" ht="12" thickBot="1">
      <c r="B430" s="55">
        <v>98</v>
      </c>
      <c r="C430" s="800" t="s">
        <v>20</v>
      </c>
      <c r="D430" s="801"/>
      <c r="E430" s="239"/>
      <c r="F430" s="240"/>
      <c r="G430" s="240"/>
      <c r="H430" s="238">
        <f t="shared" si="238"/>
        <v>0</v>
      </c>
      <c r="I430" s="240"/>
      <c r="J430" s="240"/>
      <c r="K430" s="240"/>
      <c r="L430" s="238">
        <f t="shared" si="241"/>
        <v>0</v>
      </c>
      <c r="M430" s="240"/>
      <c r="N430" s="240"/>
      <c r="O430" s="240"/>
      <c r="P430" s="238">
        <f t="shared" si="242"/>
        <v>0</v>
      </c>
      <c r="Q430" s="246"/>
    </row>
    <row r="431" spans="2:17" s="48" customFormat="1" ht="12" thickBot="1">
      <c r="B431" s="45"/>
      <c r="C431" s="46"/>
      <c r="D431" s="56" t="s">
        <v>30</v>
      </c>
      <c r="E431" s="233">
        <f>SUM(E420+E421+E422+E423+E424+E426+E427+E428+E429+E430)</f>
        <v>30</v>
      </c>
      <c r="F431" s="234">
        <f t="shared" ref="F431:G431" si="243">SUM(F420+F421+F422+F423+F424+F426+F427+F428+F429+F430)</f>
        <v>0</v>
      </c>
      <c r="G431" s="234">
        <f t="shared" si="243"/>
        <v>0</v>
      </c>
      <c r="H431" s="235">
        <f>SUM(H420:H430)</f>
        <v>30</v>
      </c>
      <c r="I431" s="234">
        <f>SUM(I420+I421+I422+I423+I424+I426+I427+I428+I429+I430)</f>
        <v>15893</v>
      </c>
      <c r="J431" s="234">
        <f t="shared" ref="J431:K431" si="244">SUM(J420+J421+J422+J423+J424+J426+J427+J428+J429+J430)</f>
        <v>0</v>
      </c>
      <c r="K431" s="234">
        <f t="shared" si="244"/>
        <v>0</v>
      </c>
      <c r="L431" s="235">
        <f>SUM(L420:L430)</f>
        <v>15893</v>
      </c>
      <c r="M431" s="234">
        <f>SUM(M420+M421+M422+M423+M424+M426+M427+M428+M429+M430)</f>
        <v>12345</v>
      </c>
      <c r="N431" s="234">
        <f t="shared" ref="N431:O431" si="245">SUM(N420+N421+N422+N423+N424+N426+N427+N428+N429+N430)</f>
        <v>0</v>
      </c>
      <c r="O431" s="234">
        <f t="shared" si="245"/>
        <v>0</v>
      </c>
      <c r="P431" s="235">
        <f>SUM(P420:P430)</f>
        <v>12345</v>
      </c>
      <c r="Q431" s="246"/>
    </row>
    <row r="432" spans="2:17" s="48" customFormat="1">
      <c r="B432" s="809" t="s">
        <v>59</v>
      </c>
      <c r="C432" s="802"/>
      <c r="D432" s="810"/>
      <c r="E432" s="236">
        <f>SUM(E311+E326+E341+E356+E371+E386+E401+E416+E431)</f>
        <v>236539</v>
      </c>
      <c r="F432" s="236">
        <f>SUM(F311+F326+F341+F356+F371+F386+F401+F416+F431)</f>
        <v>285195</v>
      </c>
      <c r="G432" s="236">
        <f>SUM(G311+G326+G341+G356+G371+G386+G401+G416+G431)</f>
        <v>27555</v>
      </c>
      <c r="H432" s="236">
        <f>SUM(E432:G432)</f>
        <v>549289</v>
      </c>
      <c r="I432" s="236">
        <f>SUM(I311+I326+I341+I356+I371+I386+I401+I416+I431)</f>
        <v>617934</v>
      </c>
      <c r="J432" s="236">
        <f>SUM(J311+J326+J341+J356+J371+J386+J401+J416+J431)</f>
        <v>213152</v>
      </c>
      <c r="K432" s="236">
        <f>SUM(K311+K326+K341+K356+K371+K386+K401+K416+K431)</f>
        <v>258516</v>
      </c>
      <c r="L432" s="236">
        <f>SUM(I432:K432)</f>
        <v>1089602</v>
      </c>
      <c r="M432" s="236">
        <f>SUM(M311+M326+M341+M356+M371+M386+M401+M416+M431)</f>
        <v>338502</v>
      </c>
      <c r="N432" s="236">
        <f>SUM(N311+N326+N341+N356+N371+N386+N401+N416+N431)</f>
        <v>191336</v>
      </c>
      <c r="O432" s="236">
        <f>SUM(O311+O326+O341+O356+O371+O386+O401+O416+O431)</f>
        <v>258034</v>
      </c>
      <c r="P432" s="236">
        <f>SUM(M432:O432)</f>
        <v>787872</v>
      </c>
      <c r="Q432" s="246"/>
    </row>
    <row r="433" spans="2:17" s="48" customFormat="1" ht="12" thickBot="1">
      <c r="B433" s="77"/>
      <c r="C433" s="85"/>
      <c r="D433" s="124"/>
      <c r="E433" s="237"/>
      <c r="F433" s="237"/>
      <c r="G433" s="237"/>
      <c r="H433" s="237"/>
      <c r="I433" s="237"/>
      <c r="J433" s="237"/>
      <c r="K433" s="237"/>
      <c r="L433" s="237"/>
      <c r="M433" s="237"/>
      <c r="N433" s="237"/>
      <c r="O433" s="237"/>
      <c r="P433" s="237"/>
      <c r="Q433" s="246"/>
    </row>
    <row r="434" spans="2:17" s="48" customFormat="1" ht="32.25" thickBot="1">
      <c r="B434" s="33"/>
      <c r="C434" s="34" t="s">
        <v>22</v>
      </c>
      <c r="D434" s="34" t="s">
        <v>23</v>
      </c>
      <c r="E434" s="205" t="s">
        <v>2</v>
      </c>
      <c r="F434" s="206" t="s">
        <v>3</v>
      </c>
      <c r="G434" s="206" t="s">
        <v>4</v>
      </c>
      <c r="H434" s="207" t="s">
        <v>5</v>
      </c>
      <c r="I434" s="550" t="s">
        <v>2</v>
      </c>
      <c r="J434" s="551" t="s">
        <v>3</v>
      </c>
      <c r="K434" s="551" t="s">
        <v>4</v>
      </c>
      <c r="L434" s="552" t="s">
        <v>5</v>
      </c>
      <c r="M434" s="550" t="s">
        <v>2</v>
      </c>
      <c r="N434" s="551" t="s">
        <v>3</v>
      </c>
      <c r="O434" s="551" t="s">
        <v>4</v>
      </c>
      <c r="P434" s="552" t="s">
        <v>5</v>
      </c>
      <c r="Q434" s="246"/>
    </row>
    <row r="435" spans="2:17" s="48" customFormat="1" ht="12" thickBot="1">
      <c r="B435" s="35" t="s">
        <v>24</v>
      </c>
      <c r="C435" s="36">
        <v>603</v>
      </c>
      <c r="D435" s="102" t="s">
        <v>60</v>
      </c>
      <c r="E435" s="96"/>
      <c r="F435" s="49"/>
      <c r="G435" s="49"/>
      <c r="H435" s="50"/>
      <c r="I435" s="278"/>
      <c r="J435" s="49"/>
      <c r="K435" s="49"/>
      <c r="L435" s="50"/>
      <c r="M435" s="278"/>
      <c r="N435" s="49"/>
      <c r="O435" s="49"/>
      <c r="P435" s="50"/>
      <c r="Q435" s="246"/>
    </row>
    <row r="436" spans="2:17" s="48" customFormat="1">
      <c r="B436" s="51" t="s">
        <v>7</v>
      </c>
      <c r="C436" s="811" t="s">
        <v>26</v>
      </c>
      <c r="D436" s="812"/>
      <c r="E436" s="98"/>
      <c r="F436" s="66"/>
      <c r="G436" s="66"/>
      <c r="H436" s="238">
        <f>SUM(E436:G436)</f>
        <v>0</v>
      </c>
      <c r="I436" s="66"/>
      <c r="J436" s="66"/>
      <c r="K436" s="66"/>
      <c r="L436" s="238">
        <f>SUM(I436:K436)</f>
        <v>0</v>
      </c>
      <c r="M436" s="66"/>
      <c r="N436" s="66"/>
      <c r="O436" s="66"/>
      <c r="P436" s="238">
        <f>SUM(M436:O436)</f>
        <v>0</v>
      </c>
      <c r="Q436" s="246"/>
    </row>
    <row r="437" spans="2:17" s="48" customFormat="1">
      <c r="B437" s="52">
        <v>1000</v>
      </c>
      <c r="C437" s="804" t="s">
        <v>9</v>
      </c>
      <c r="D437" s="805"/>
      <c r="E437" s="97"/>
      <c r="F437" s="63">
        <v>58500</v>
      </c>
      <c r="G437" s="63"/>
      <c r="H437" s="238">
        <f t="shared" ref="H437:H446" si="246">SUM(E437:G437)</f>
        <v>58500</v>
      </c>
      <c r="I437" s="63"/>
      <c r="J437" s="63">
        <v>36306</v>
      </c>
      <c r="K437" s="63"/>
      <c r="L437" s="238">
        <f t="shared" ref="L437:L440" si="247">SUM(I437:K437)</f>
        <v>36306</v>
      </c>
      <c r="M437" s="63"/>
      <c r="N437" s="63">
        <v>2382</v>
      </c>
      <c r="O437" s="63"/>
      <c r="P437" s="238">
        <f t="shared" ref="P437:P440" si="248">SUM(M437:O437)</f>
        <v>2382</v>
      </c>
      <c r="Q437" s="246"/>
    </row>
    <row r="438" spans="2:17" s="48" customFormat="1">
      <c r="B438" s="53" t="s">
        <v>10</v>
      </c>
      <c r="C438" s="804" t="s">
        <v>11</v>
      </c>
      <c r="D438" s="805"/>
      <c r="E438" s="97"/>
      <c r="F438" s="63">
        <v>510</v>
      </c>
      <c r="G438" s="63"/>
      <c r="H438" s="238">
        <f t="shared" si="246"/>
        <v>510</v>
      </c>
      <c r="I438" s="63"/>
      <c r="J438" s="63">
        <v>800</v>
      </c>
      <c r="K438" s="63"/>
      <c r="L438" s="238">
        <f t="shared" si="247"/>
        <v>800</v>
      </c>
      <c r="M438" s="63"/>
      <c r="N438" s="63">
        <v>800</v>
      </c>
      <c r="O438" s="63"/>
      <c r="P438" s="238">
        <f t="shared" si="248"/>
        <v>800</v>
      </c>
      <c r="Q438" s="246"/>
    </row>
    <row r="439" spans="2:17" s="48" customFormat="1">
      <c r="B439" s="54" t="s">
        <v>12</v>
      </c>
      <c r="C439" s="806" t="s">
        <v>13</v>
      </c>
      <c r="D439" s="801"/>
      <c r="E439" s="97"/>
      <c r="F439" s="63"/>
      <c r="G439" s="63"/>
      <c r="H439" s="238">
        <f t="shared" si="246"/>
        <v>0</v>
      </c>
      <c r="I439" s="63"/>
      <c r="J439" s="63"/>
      <c r="K439" s="63"/>
      <c r="L439" s="238">
        <f t="shared" si="247"/>
        <v>0</v>
      </c>
      <c r="M439" s="63"/>
      <c r="N439" s="63"/>
      <c r="O439" s="63"/>
      <c r="P439" s="238">
        <f t="shared" si="248"/>
        <v>0</v>
      </c>
      <c r="Q439" s="246"/>
    </row>
    <row r="440" spans="2:17" s="48" customFormat="1">
      <c r="B440" s="52">
        <v>4200</v>
      </c>
      <c r="C440" s="806" t="s">
        <v>14</v>
      </c>
      <c r="D440" s="801"/>
      <c r="E440" s="97"/>
      <c r="F440" s="63"/>
      <c r="G440" s="63"/>
      <c r="H440" s="238">
        <f t="shared" si="246"/>
        <v>0</v>
      </c>
      <c r="I440" s="63"/>
      <c r="J440" s="63"/>
      <c r="K440" s="63"/>
      <c r="L440" s="238">
        <f t="shared" si="247"/>
        <v>0</v>
      </c>
      <c r="M440" s="63"/>
      <c r="N440" s="63"/>
      <c r="O440" s="63"/>
      <c r="P440" s="238">
        <f t="shared" si="248"/>
        <v>0</v>
      </c>
      <c r="Q440" s="246"/>
    </row>
    <row r="441" spans="2:17" s="48" customFormat="1" ht="17.25" customHeight="1">
      <c r="B441" s="41"/>
      <c r="C441" s="42">
        <v>4214</v>
      </c>
      <c r="D441" s="103" t="s">
        <v>91</v>
      </c>
      <c r="E441" s="97"/>
      <c r="F441" s="63"/>
      <c r="G441" s="63"/>
      <c r="H441" s="238"/>
      <c r="I441" s="63"/>
      <c r="J441" s="63"/>
      <c r="K441" s="63"/>
      <c r="L441" s="238"/>
      <c r="M441" s="63"/>
      <c r="N441" s="63"/>
      <c r="O441" s="63"/>
      <c r="P441" s="238"/>
      <c r="Q441" s="246"/>
    </row>
    <row r="442" spans="2:17" s="48" customFormat="1">
      <c r="B442" s="52">
        <v>4300</v>
      </c>
      <c r="C442" s="807" t="s">
        <v>15</v>
      </c>
      <c r="D442" s="808"/>
      <c r="E442" s="97"/>
      <c r="F442" s="63"/>
      <c r="G442" s="63"/>
      <c r="H442" s="238">
        <f t="shared" si="246"/>
        <v>0</v>
      </c>
      <c r="I442" s="63"/>
      <c r="J442" s="63"/>
      <c r="K442" s="63"/>
      <c r="L442" s="238">
        <f t="shared" ref="L442:L446" si="249">SUM(I442:K442)</f>
        <v>0</v>
      </c>
      <c r="M442" s="63"/>
      <c r="N442" s="63"/>
      <c r="O442" s="63"/>
      <c r="P442" s="238">
        <f t="shared" ref="P442:P446" si="250">SUM(M442:O442)</f>
        <v>0</v>
      </c>
      <c r="Q442" s="246"/>
    </row>
    <row r="443" spans="2:17" s="48" customFormat="1">
      <c r="B443" s="52">
        <v>4500</v>
      </c>
      <c r="C443" s="806" t="s">
        <v>16</v>
      </c>
      <c r="D443" s="801"/>
      <c r="E443" s="97"/>
      <c r="F443" s="63"/>
      <c r="G443" s="63"/>
      <c r="H443" s="238">
        <f t="shared" si="246"/>
        <v>0</v>
      </c>
      <c r="I443" s="63"/>
      <c r="J443" s="63"/>
      <c r="K443" s="63"/>
      <c r="L443" s="238">
        <f t="shared" si="249"/>
        <v>0</v>
      </c>
      <c r="M443" s="63"/>
      <c r="N443" s="63"/>
      <c r="O443" s="63"/>
      <c r="P443" s="238">
        <f t="shared" si="250"/>
        <v>0</v>
      </c>
      <c r="Q443" s="246"/>
    </row>
    <row r="444" spans="2:17" s="48" customFormat="1">
      <c r="B444" s="52">
        <v>4600</v>
      </c>
      <c r="C444" s="796" t="s">
        <v>17</v>
      </c>
      <c r="D444" s="797"/>
      <c r="E444" s="97"/>
      <c r="F444" s="63"/>
      <c r="G444" s="63"/>
      <c r="H444" s="238">
        <f t="shared" si="246"/>
        <v>0</v>
      </c>
      <c r="I444" s="63"/>
      <c r="J444" s="63"/>
      <c r="K444" s="63"/>
      <c r="L444" s="238">
        <f t="shared" si="249"/>
        <v>0</v>
      </c>
      <c r="M444" s="63"/>
      <c r="N444" s="63"/>
      <c r="O444" s="63"/>
      <c r="P444" s="238">
        <f t="shared" si="250"/>
        <v>0</v>
      </c>
      <c r="Q444" s="246"/>
    </row>
    <row r="445" spans="2:17" s="48" customFormat="1">
      <c r="B445" s="2" t="s">
        <v>18</v>
      </c>
      <c r="C445" s="798" t="s">
        <v>19</v>
      </c>
      <c r="D445" s="799"/>
      <c r="E445" s="97"/>
      <c r="F445" s="63">
        <v>105372</v>
      </c>
      <c r="G445" s="63"/>
      <c r="H445" s="238">
        <f t="shared" si="246"/>
        <v>105372</v>
      </c>
      <c r="I445" s="63"/>
      <c r="J445" s="63">
        <v>117108</v>
      </c>
      <c r="K445" s="63"/>
      <c r="L445" s="238">
        <f t="shared" si="249"/>
        <v>117108</v>
      </c>
      <c r="M445" s="63"/>
      <c r="N445" s="63">
        <v>41805</v>
      </c>
      <c r="O445" s="63"/>
      <c r="P445" s="238">
        <f t="shared" si="250"/>
        <v>41805</v>
      </c>
      <c r="Q445" s="246"/>
    </row>
    <row r="446" spans="2:17" s="48" customFormat="1" ht="12" thickBot="1">
      <c r="B446" s="55">
        <v>98</v>
      </c>
      <c r="C446" s="800" t="s">
        <v>20</v>
      </c>
      <c r="D446" s="801"/>
      <c r="E446" s="239"/>
      <c r="F446" s="240"/>
      <c r="G446" s="240"/>
      <c r="H446" s="238">
        <f t="shared" si="246"/>
        <v>0</v>
      </c>
      <c r="I446" s="240"/>
      <c r="J446" s="240"/>
      <c r="K446" s="240"/>
      <c r="L446" s="238">
        <f t="shared" si="249"/>
        <v>0</v>
      </c>
      <c r="M446" s="240"/>
      <c r="N446" s="240"/>
      <c r="O446" s="240"/>
      <c r="P446" s="238">
        <f t="shared" si="250"/>
        <v>0</v>
      </c>
      <c r="Q446" s="246"/>
    </row>
    <row r="447" spans="2:17" s="48" customFormat="1" ht="12" thickBot="1">
      <c r="B447" s="45"/>
      <c r="C447" s="46"/>
      <c r="D447" s="56" t="s">
        <v>30</v>
      </c>
      <c r="E447" s="233">
        <f>SUM(E436+E437+E438+E439+E440+E442+E443+E444+E445+E446)</f>
        <v>0</v>
      </c>
      <c r="F447" s="234">
        <f t="shared" ref="F447:G447" si="251">SUM(F436+F437+F438+F439+F440+F442+F443+F444+F445+F446)</f>
        <v>164382</v>
      </c>
      <c r="G447" s="234">
        <f t="shared" si="251"/>
        <v>0</v>
      </c>
      <c r="H447" s="235">
        <f>SUM(H436:H446)</f>
        <v>164382</v>
      </c>
      <c r="I447" s="234">
        <f>SUM(I436+I437+I438+I439+I440+I442+I443+I444+I445+I446)</f>
        <v>0</v>
      </c>
      <c r="J447" s="234">
        <f t="shared" ref="J447:K447" si="252">SUM(J436+J437+J438+J439+J440+J442+J443+J444+J445+J446)</f>
        <v>154214</v>
      </c>
      <c r="K447" s="234">
        <f t="shared" si="252"/>
        <v>0</v>
      </c>
      <c r="L447" s="235">
        <f>SUM(L436:L446)</f>
        <v>154214</v>
      </c>
      <c r="M447" s="234">
        <f>SUM(M436+M437+M438+M439+M440+M442+M443+M444+M445+M446)</f>
        <v>0</v>
      </c>
      <c r="N447" s="234">
        <f t="shared" ref="N447:O447" si="253">SUM(N436+N437+N438+N439+N440+N442+N443+N444+N445+N446)</f>
        <v>44987</v>
      </c>
      <c r="O447" s="234">
        <f t="shared" si="253"/>
        <v>0</v>
      </c>
      <c r="P447" s="235">
        <f>SUM(P436:P446)</f>
        <v>44987</v>
      </c>
      <c r="Q447" s="246"/>
    </row>
    <row r="448" spans="2:17" s="48" customFormat="1" ht="12" thickBot="1">
      <c r="B448" s="118"/>
      <c r="C448" s="64"/>
      <c r="D448" s="119"/>
      <c r="E448" s="247"/>
      <c r="F448" s="247"/>
      <c r="G448" s="248"/>
      <c r="H448" s="248"/>
      <c r="I448" s="247"/>
      <c r="J448" s="247"/>
      <c r="K448" s="248"/>
      <c r="L448" s="248"/>
      <c r="M448" s="247"/>
      <c r="N448" s="247"/>
      <c r="O448" s="248"/>
      <c r="P448" s="248"/>
      <c r="Q448" s="246"/>
    </row>
    <row r="449" spans="2:17" s="48" customFormat="1" ht="32.25" thickBot="1">
      <c r="B449" s="68"/>
      <c r="C449" s="34" t="s">
        <v>22</v>
      </c>
      <c r="D449" s="34" t="s">
        <v>23</v>
      </c>
      <c r="E449" s="205" t="s">
        <v>2</v>
      </c>
      <c r="F449" s="206" t="s">
        <v>3</v>
      </c>
      <c r="G449" s="206" t="s">
        <v>4</v>
      </c>
      <c r="H449" s="207" t="s">
        <v>5</v>
      </c>
      <c r="I449" s="550" t="s">
        <v>2</v>
      </c>
      <c r="J449" s="551" t="s">
        <v>3</v>
      </c>
      <c r="K449" s="551" t="s">
        <v>4</v>
      </c>
      <c r="L449" s="552" t="s">
        <v>5</v>
      </c>
      <c r="M449" s="550" t="s">
        <v>2</v>
      </c>
      <c r="N449" s="551" t="s">
        <v>3</v>
      </c>
      <c r="O449" s="551" t="s">
        <v>4</v>
      </c>
      <c r="P449" s="552" t="s">
        <v>5</v>
      </c>
      <c r="Q449" s="246"/>
    </row>
    <row r="450" spans="2:17" s="48" customFormat="1" ht="12" thickBot="1">
      <c r="B450" s="35" t="s">
        <v>24</v>
      </c>
      <c r="C450" s="36">
        <v>604</v>
      </c>
      <c r="D450" s="102" t="s">
        <v>61</v>
      </c>
      <c r="E450" s="96"/>
      <c r="F450" s="49"/>
      <c r="G450" s="49"/>
      <c r="H450" s="50"/>
      <c r="I450" s="278"/>
      <c r="J450" s="49"/>
      <c r="K450" s="49"/>
      <c r="L450" s="50"/>
      <c r="M450" s="278"/>
      <c r="N450" s="49"/>
      <c r="O450" s="49"/>
      <c r="P450" s="50"/>
      <c r="Q450" s="246"/>
    </row>
    <row r="451" spans="2:17" s="48" customFormat="1">
      <c r="B451" s="51" t="s">
        <v>7</v>
      </c>
      <c r="C451" s="811" t="s">
        <v>26</v>
      </c>
      <c r="D451" s="812"/>
      <c r="E451" s="98"/>
      <c r="F451" s="66">
        <v>15640</v>
      </c>
      <c r="G451" s="66"/>
      <c r="H451" s="238">
        <f>SUM(E451:G451)</f>
        <v>15640</v>
      </c>
      <c r="I451" s="66"/>
      <c r="J451" s="66">
        <v>15640</v>
      </c>
      <c r="K451" s="66"/>
      <c r="L451" s="238">
        <f>SUM(I451:K451)</f>
        <v>15640</v>
      </c>
      <c r="M451" s="66"/>
      <c r="N451" s="66">
        <v>15318</v>
      </c>
      <c r="O451" s="66"/>
      <c r="P451" s="238">
        <f>SUM(M451:O451)</f>
        <v>15318</v>
      </c>
      <c r="Q451" s="246"/>
    </row>
    <row r="452" spans="2:17" s="48" customFormat="1">
      <c r="B452" s="52">
        <v>1000</v>
      </c>
      <c r="C452" s="804" t="s">
        <v>9</v>
      </c>
      <c r="D452" s="805"/>
      <c r="E452" s="97"/>
      <c r="F452" s="63">
        <v>150145</v>
      </c>
      <c r="G452" s="63"/>
      <c r="H452" s="238">
        <f t="shared" ref="H452:H461" si="254">SUM(E452:G452)</f>
        <v>150145</v>
      </c>
      <c r="I452" s="63"/>
      <c r="J452" s="63">
        <v>160675</v>
      </c>
      <c r="K452" s="63"/>
      <c r="L452" s="238">
        <f t="shared" ref="L452:L455" si="255">SUM(I452:K452)</f>
        <v>160675</v>
      </c>
      <c r="M452" s="63"/>
      <c r="N452" s="63">
        <v>160555</v>
      </c>
      <c r="O452" s="63"/>
      <c r="P452" s="238">
        <f t="shared" ref="P452:P455" si="256">SUM(M452:O452)</f>
        <v>160555</v>
      </c>
      <c r="Q452" s="246"/>
    </row>
    <row r="453" spans="2:17" s="48" customFormat="1">
      <c r="B453" s="53" t="s">
        <v>10</v>
      </c>
      <c r="C453" s="804" t="s">
        <v>11</v>
      </c>
      <c r="D453" s="805"/>
      <c r="E453" s="97"/>
      <c r="F453" s="63">
        <v>200</v>
      </c>
      <c r="G453" s="63"/>
      <c r="H453" s="238">
        <f t="shared" si="254"/>
        <v>200</v>
      </c>
      <c r="I453" s="63"/>
      <c r="J453" s="63">
        <v>200</v>
      </c>
      <c r="K453" s="63"/>
      <c r="L453" s="238">
        <f t="shared" si="255"/>
        <v>200</v>
      </c>
      <c r="M453" s="63"/>
      <c r="N453" s="63">
        <v>107</v>
      </c>
      <c r="O453" s="63"/>
      <c r="P453" s="238">
        <f t="shared" si="256"/>
        <v>107</v>
      </c>
      <c r="Q453" s="246"/>
    </row>
    <row r="454" spans="2:17" s="48" customFormat="1">
      <c r="B454" s="54" t="s">
        <v>12</v>
      </c>
      <c r="C454" s="806" t="s">
        <v>13</v>
      </c>
      <c r="D454" s="801"/>
      <c r="E454" s="97"/>
      <c r="F454" s="63"/>
      <c r="G454" s="63"/>
      <c r="H454" s="238">
        <f t="shared" si="254"/>
        <v>0</v>
      </c>
      <c r="I454" s="63"/>
      <c r="J454" s="63"/>
      <c r="K454" s="63"/>
      <c r="L454" s="238">
        <f t="shared" si="255"/>
        <v>0</v>
      </c>
      <c r="M454" s="63"/>
      <c r="N454" s="63"/>
      <c r="O454" s="63"/>
      <c r="P454" s="238">
        <f t="shared" si="256"/>
        <v>0</v>
      </c>
      <c r="Q454" s="246"/>
    </row>
    <row r="455" spans="2:17" s="48" customFormat="1">
      <c r="B455" s="52">
        <v>4200</v>
      </c>
      <c r="C455" s="806" t="s">
        <v>14</v>
      </c>
      <c r="D455" s="801"/>
      <c r="E455" s="97"/>
      <c r="F455" s="63"/>
      <c r="G455" s="63"/>
      <c r="H455" s="238">
        <f t="shared" si="254"/>
        <v>0</v>
      </c>
      <c r="I455" s="63"/>
      <c r="J455" s="63"/>
      <c r="K455" s="63"/>
      <c r="L455" s="238">
        <f t="shared" si="255"/>
        <v>0</v>
      </c>
      <c r="M455" s="63"/>
      <c r="N455" s="63"/>
      <c r="O455" s="63"/>
      <c r="P455" s="238">
        <f t="shared" si="256"/>
        <v>0</v>
      </c>
      <c r="Q455" s="246"/>
    </row>
    <row r="456" spans="2:17" s="48" customFormat="1" ht="15" customHeight="1">
      <c r="B456" s="41"/>
      <c r="C456" s="42">
        <v>4214</v>
      </c>
      <c r="D456" s="103" t="s">
        <v>91</v>
      </c>
      <c r="E456" s="97"/>
      <c r="F456" s="63"/>
      <c r="G456" s="63"/>
      <c r="H456" s="238"/>
      <c r="I456" s="63"/>
      <c r="J456" s="63"/>
      <c r="K456" s="63"/>
      <c r="L456" s="238"/>
      <c r="M456" s="63"/>
      <c r="N456" s="63"/>
      <c r="O456" s="63"/>
      <c r="P456" s="238"/>
      <c r="Q456" s="246"/>
    </row>
    <row r="457" spans="2:17" s="48" customFormat="1">
      <c r="B457" s="52">
        <v>4300</v>
      </c>
      <c r="C457" s="807" t="s">
        <v>15</v>
      </c>
      <c r="D457" s="808"/>
      <c r="E457" s="97"/>
      <c r="F457" s="63"/>
      <c r="G457" s="63"/>
      <c r="H457" s="238">
        <f t="shared" si="254"/>
        <v>0</v>
      </c>
      <c r="I457" s="63"/>
      <c r="J457" s="63"/>
      <c r="K457" s="63"/>
      <c r="L457" s="238">
        <f t="shared" ref="L457:L461" si="257">SUM(I457:K457)</f>
        <v>0</v>
      </c>
      <c r="M457" s="63"/>
      <c r="N457" s="63"/>
      <c r="O457" s="63"/>
      <c r="P457" s="238">
        <f t="shared" ref="P457:P461" si="258">SUM(M457:O457)</f>
        <v>0</v>
      </c>
      <c r="Q457" s="246"/>
    </row>
    <row r="458" spans="2:17" s="48" customFormat="1">
      <c r="B458" s="52">
        <v>4500</v>
      </c>
      <c r="C458" s="806" t="s">
        <v>16</v>
      </c>
      <c r="D458" s="801"/>
      <c r="E458" s="97"/>
      <c r="F458" s="63"/>
      <c r="G458" s="63"/>
      <c r="H458" s="238">
        <f t="shared" si="254"/>
        <v>0</v>
      </c>
      <c r="I458" s="63"/>
      <c r="J458" s="63"/>
      <c r="K458" s="63"/>
      <c r="L458" s="238">
        <f t="shared" si="257"/>
        <v>0</v>
      </c>
      <c r="M458" s="63"/>
      <c r="N458" s="63"/>
      <c r="O458" s="63"/>
      <c r="P458" s="238">
        <f t="shared" si="258"/>
        <v>0</v>
      </c>
      <c r="Q458" s="246"/>
    </row>
    <row r="459" spans="2:17" s="48" customFormat="1">
      <c r="B459" s="52">
        <v>4600</v>
      </c>
      <c r="C459" s="796" t="s">
        <v>17</v>
      </c>
      <c r="D459" s="797"/>
      <c r="E459" s="97"/>
      <c r="F459" s="63"/>
      <c r="G459" s="63"/>
      <c r="H459" s="238">
        <f t="shared" si="254"/>
        <v>0</v>
      </c>
      <c r="I459" s="63"/>
      <c r="J459" s="63"/>
      <c r="K459" s="63"/>
      <c r="L459" s="238">
        <f t="shared" si="257"/>
        <v>0</v>
      </c>
      <c r="M459" s="63"/>
      <c r="N459" s="63"/>
      <c r="O459" s="63"/>
      <c r="P459" s="238">
        <f t="shared" si="258"/>
        <v>0</v>
      </c>
      <c r="Q459" s="246"/>
    </row>
    <row r="460" spans="2:17" s="48" customFormat="1">
      <c r="B460" s="2" t="s">
        <v>18</v>
      </c>
      <c r="C460" s="798" t="s">
        <v>19</v>
      </c>
      <c r="D460" s="799"/>
      <c r="E460" s="97"/>
      <c r="F460" s="63"/>
      <c r="G460" s="63"/>
      <c r="H460" s="238">
        <f t="shared" si="254"/>
        <v>0</v>
      </c>
      <c r="I460" s="63"/>
      <c r="J460" s="63"/>
      <c r="K460" s="63"/>
      <c r="L460" s="238">
        <f t="shared" si="257"/>
        <v>0</v>
      </c>
      <c r="M460" s="63"/>
      <c r="N460" s="63"/>
      <c r="O460" s="63"/>
      <c r="P460" s="238">
        <f t="shared" si="258"/>
        <v>0</v>
      </c>
      <c r="Q460" s="246"/>
    </row>
    <row r="461" spans="2:17" s="48" customFormat="1" ht="12" thickBot="1">
      <c r="B461" s="55">
        <v>98</v>
      </c>
      <c r="C461" s="800" t="s">
        <v>20</v>
      </c>
      <c r="D461" s="801"/>
      <c r="E461" s="239"/>
      <c r="F461" s="240"/>
      <c r="G461" s="240"/>
      <c r="H461" s="238">
        <f t="shared" si="254"/>
        <v>0</v>
      </c>
      <c r="I461" s="240"/>
      <c r="J461" s="240"/>
      <c r="K461" s="240"/>
      <c r="L461" s="238">
        <f t="shared" si="257"/>
        <v>0</v>
      </c>
      <c r="M461" s="240"/>
      <c r="N461" s="240"/>
      <c r="O461" s="240"/>
      <c r="P461" s="238">
        <f t="shared" si="258"/>
        <v>0</v>
      </c>
      <c r="Q461" s="246"/>
    </row>
    <row r="462" spans="2:17" s="48" customFormat="1" ht="12" thickBot="1">
      <c r="B462" s="67"/>
      <c r="C462" s="46"/>
      <c r="D462" s="56" t="s">
        <v>30</v>
      </c>
      <c r="E462" s="233">
        <f>SUM(E451+E452+E453+E454+E455+E457+E458+E459+E460+E461)</f>
        <v>0</v>
      </c>
      <c r="F462" s="234">
        <f t="shared" ref="F462:G462" si="259">SUM(F451+F452+F453+F454+F455+F457+F458+F459+F460+F461)</f>
        <v>165985</v>
      </c>
      <c r="G462" s="234">
        <f t="shared" si="259"/>
        <v>0</v>
      </c>
      <c r="H462" s="235">
        <f>SUM(H451:H461)</f>
        <v>165985</v>
      </c>
      <c r="I462" s="234">
        <f>SUM(I451+I452+I453+I454+I455+I457+I458+I459+I460+I461)</f>
        <v>0</v>
      </c>
      <c r="J462" s="234">
        <f t="shared" ref="J462:K462" si="260">SUM(J451+J452+J453+J454+J455+J457+J458+J459+J460+J461)</f>
        <v>176515</v>
      </c>
      <c r="K462" s="234">
        <f t="shared" si="260"/>
        <v>0</v>
      </c>
      <c r="L462" s="235">
        <f>SUM(L451:L461)</f>
        <v>176515</v>
      </c>
      <c r="M462" s="234">
        <f>SUM(M451+M452+M453+M454+M455+M457+M458+M459+M460+M461)</f>
        <v>0</v>
      </c>
      <c r="N462" s="234">
        <f t="shared" ref="N462:O462" si="261">SUM(N451+N452+N453+N454+N455+N457+N458+N459+N460+N461)</f>
        <v>175980</v>
      </c>
      <c r="O462" s="234">
        <f t="shared" si="261"/>
        <v>0</v>
      </c>
      <c r="P462" s="235">
        <f>SUM(P451:P461)</f>
        <v>175980</v>
      </c>
      <c r="Q462" s="246"/>
    </row>
    <row r="463" spans="2:17" s="48" customFormat="1" ht="12" thickBot="1">
      <c r="B463" s="106"/>
      <c r="C463" s="57"/>
      <c r="D463" s="107"/>
      <c r="E463" s="237"/>
      <c r="F463" s="237"/>
      <c r="G463" s="237"/>
      <c r="H463" s="237"/>
      <c r="I463" s="237"/>
      <c r="J463" s="237"/>
      <c r="K463" s="237"/>
      <c r="L463" s="237"/>
      <c r="M463" s="237"/>
      <c r="N463" s="237"/>
      <c r="O463" s="237"/>
      <c r="P463" s="237"/>
      <c r="Q463" s="246"/>
    </row>
    <row r="464" spans="2:17" s="48" customFormat="1" ht="32.25" thickBot="1">
      <c r="B464" s="33"/>
      <c r="C464" s="34" t="s">
        <v>22</v>
      </c>
      <c r="D464" s="34" t="s">
        <v>23</v>
      </c>
      <c r="E464" s="205" t="s">
        <v>2</v>
      </c>
      <c r="F464" s="206" t="s">
        <v>3</v>
      </c>
      <c r="G464" s="206" t="s">
        <v>4</v>
      </c>
      <c r="H464" s="207" t="s">
        <v>5</v>
      </c>
      <c r="I464" s="550" t="s">
        <v>2</v>
      </c>
      <c r="J464" s="551" t="s">
        <v>3</v>
      </c>
      <c r="K464" s="551" t="s">
        <v>4</v>
      </c>
      <c r="L464" s="552" t="s">
        <v>5</v>
      </c>
      <c r="M464" s="550" t="s">
        <v>2</v>
      </c>
      <c r="N464" s="551" t="s">
        <v>3</v>
      </c>
      <c r="O464" s="551" t="s">
        <v>4</v>
      </c>
      <c r="P464" s="552" t="s">
        <v>5</v>
      </c>
      <c r="Q464" s="246"/>
    </row>
    <row r="465" spans="1:17" s="48" customFormat="1" ht="12" thickBot="1">
      <c r="B465" s="35" t="s">
        <v>24</v>
      </c>
      <c r="C465" s="36">
        <v>606</v>
      </c>
      <c r="D465" s="102" t="s">
        <v>62</v>
      </c>
      <c r="E465" s="96"/>
      <c r="F465" s="49"/>
      <c r="G465" s="49"/>
      <c r="H465" s="50"/>
      <c r="I465" s="278"/>
      <c r="J465" s="49"/>
      <c r="K465" s="49"/>
      <c r="L465" s="50"/>
      <c r="M465" s="278"/>
      <c r="N465" s="49"/>
      <c r="O465" s="49"/>
      <c r="P465" s="50"/>
      <c r="Q465" s="246"/>
    </row>
    <row r="466" spans="1:17" s="48" customFormat="1">
      <c r="B466" s="51" t="s">
        <v>7</v>
      </c>
      <c r="C466" s="811" t="s">
        <v>26</v>
      </c>
      <c r="D466" s="812"/>
      <c r="E466" s="98"/>
      <c r="F466" s="66"/>
      <c r="G466" s="66"/>
      <c r="H466" s="238">
        <f>SUM(E466:G466)</f>
        <v>0</v>
      </c>
      <c r="I466" s="66"/>
      <c r="J466" s="66"/>
      <c r="K466" s="66"/>
      <c r="L466" s="238">
        <f>SUM(I466:K466)</f>
        <v>0</v>
      </c>
      <c r="M466" s="66"/>
      <c r="N466" s="66"/>
      <c r="O466" s="66"/>
      <c r="P466" s="238">
        <f>SUM(M466:O466)</f>
        <v>0</v>
      </c>
      <c r="Q466" s="246"/>
    </row>
    <row r="467" spans="1:17" s="48" customFormat="1">
      <c r="B467" s="52">
        <v>1000</v>
      </c>
      <c r="C467" s="804" t="s">
        <v>9</v>
      </c>
      <c r="D467" s="805"/>
      <c r="E467" s="97"/>
      <c r="F467" s="63">
        <v>235300</v>
      </c>
      <c r="G467" s="63"/>
      <c r="H467" s="238">
        <f t="shared" ref="H467:H476" si="262">SUM(E467:G467)</f>
        <v>235300</v>
      </c>
      <c r="I467" s="63"/>
      <c r="J467" s="63">
        <v>252300</v>
      </c>
      <c r="K467" s="63"/>
      <c r="L467" s="238">
        <f t="shared" ref="L467:L470" si="263">SUM(I467:K467)</f>
        <v>252300</v>
      </c>
      <c r="M467" s="63"/>
      <c r="N467" s="63">
        <v>142568</v>
      </c>
      <c r="O467" s="63"/>
      <c r="P467" s="238">
        <f t="shared" ref="P467:P470" si="264">SUM(M467:O467)</f>
        <v>142568</v>
      </c>
      <c r="Q467" s="246"/>
    </row>
    <row r="468" spans="1:17" s="48" customFormat="1">
      <c r="B468" s="53" t="s">
        <v>10</v>
      </c>
      <c r="C468" s="804" t="s">
        <v>11</v>
      </c>
      <c r="D468" s="805"/>
      <c r="E468" s="97"/>
      <c r="F468" s="63"/>
      <c r="G468" s="63"/>
      <c r="H468" s="238">
        <f t="shared" si="262"/>
        <v>0</v>
      </c>
      <c r="I468" s="63"/>
      <c r="J468" s="63"/>
      <c r="K468" s="63"/>
      <c r="L468" s="238">
        <f t="shared" si="263"/>
        <v>0</v>
      </c>
      <c r="M468" s="63"/>
      <c r="N468" s="63"/>
      <c r="O468" s="63"/>
      <c r="P468" s="238">
        <f t="shared" si="264"/>
        <v>0</v>
      </c>
      <c r="Q468" s="246"/>
    </row>
    <row r="469" spans="1:17" s="48" customFormat="1">
      <c r="B469" s="54" t="s">
        <v>12</v>
      </c>
      <c r="C469" s="806" t="s">
        <v>13</v>
      </c>
      <c r="D469" s="801"/>
      <c r="E469" s="97"/>
      <c r="F469" s="63"/>
      <c r="G469" s="63"/>
      <c r="H469" s="238">
        <f t="shared" si="262"/>
        <v>0</v>
      </c>
      <c r="I469" s="63"/>
      <c r="J469" s="63"/>
      <c r="K469" s="63"/>
      <c r="L469" s="238">
        <f t="shared" si="263"/>
        <v>0</v>
      </c>
      <c r="M469" s="63"/>
      <c r="N469" s="63"/>
      <c r="O469" s="63"/>
      <c r="P469" s="238">
        <f t="shared" si="264"/>
        <v>0</v>
      </c>
      <c r="Q469" s="246"/>
    </row>
    <row r="470" spans="1:17" s="48" customFormat="1">
      <c r="B470" s="52">
        <v>4200</v>
      </c>
      <c r="C470" s="806" t="s">
        <v>14</v>
      </c>
      <c r="D470" s="801"/>
      <c r="E470" s="97"/>
      <c r="F470" s="63"/>
      <c r="G470" s="63"/>
      <c r="H470" s="238">
        <f t="shared" si="262"/>
        <v>0</v>
      </c>
      <c r="I470" s="63"/>
      <c r="J470" s="63"/>
      <c r="K470" s="63"/>
      <c r="L470" s="238">
        <f t="shared" si="263"/>
        <v>0</v>
      </c>
      <c r="M470" s="63"/>
      <c r="N470" s="63"/>
      <c r="O470" s="63"/>
      <c r="P470" s="238">
        <f t="shared" si="264"/>
        <v>0</v>
      </c>
      <c r="Q470" s="246"/>
    </row>
    <row r="471" spans="1:17" s="48" customFormat="1" ht="19.5" customHeight="1">
      <c r="B471" s="41"/>
      <c r="C471" s="42">
        <v>4214</v>
      </c>
      <c r="D471" s="103" t="s">
        <v>91</v>
      </c>
      <c r="E471" s="97"/>
      <c r="F471" s="63"/>
      <c r="G471" s="63"/>
      <c r="H471" s="238"/>
      <c r="I471" s="63"/>
      <c r="J471" s="63"/>
      <c r="K471" s="63"/>
      <c r="L471" s="238"/>
      <c r="M471" s="63"/>
      <c r="N471" s="63"/>
      <c r="O471" s="63"/>
      <c r="P471" s="238"/>
      <c r="Q471" s="246"/>
    </row>
    <row r="472" spans="1:17" s="48" customFormat="1">
      <c r="B472" s="52">
        <v>4300</v>
      </c>
      <c r="C472" s="807" t="s">
        <v>15</v>
      </c>
      <c r="D472" s="808"/>
      <c r="E472" s="97"/>
      <c r="F472" s="63"/>
      <c r="G472" s="63"/>
      <c r="H472" s="238">
        <f t="shared" si="262"/>
        <v>0</v>
      </c>
      <c r="I472" s="63"/>
      <c r="J472" s="63"/>
      <c r="K472" s="63"/>
      <c r="L472" s="238">
        <f t="shared" ref="L472:L476" si="265">SUM(I472:K472)</f>
        <v>0</v>
      </c>
      <c r="M472" s="63"/>
      <c r="N472" s="63"/>
      <c r="O472" s="63"/>
      <c r="P472" s="238">
        <f t="shared" ref="P472:P476" si="266">SUM(M472:O472)</f>
        <v>0</v>
      </c>
      <c r="Q472" s="246"/>
    </row>
    <row r="473" spans="1:17" s="48" customFormat="1">
      <c r="B473" s="52">
        <v>4500</v>
      </c>
      <c r="C473" s="806" t="s">
        <v>16</v>
      </c>
      <c r="D473" s="801"/>
      <c r="E473" s="97"/>
      <c r="F473" s="63"/>
      <c r="G473" s="63"/>
      <c r="H473" s="238">
        <f t="shared" si="262"/>
        <v>0</v>
      </c>
      <c r="I473" s="63"/>
      <c r="J473" s="63"/>
      <c r="K473" s="63"/>
      <c r="L473" s="238">
        <f t="shared" si="265"/>
        <v>0</v>
      </c>
      <c r="M473" s="63"/>
      <c r="N473" s="63"/>
      <c r="O473" s="63"/>
      <c r="P473" s="238">
        <f t="shared" si="266"/>
        <v>0</v>
      </c>
      <c r="Q473" s="246"/>
    </row>
    <row r="474" spans="1:17" s="48" customFormat="1">
      <c r="B474" s="52">
        <v>4600</v>
      </c>
      <c r="C474" s="796" t="s">
        <v>17</v>
      </c>
      <c r="D474" s="797"/>
      <c r="E474" s="97"/>
      <c r="F474" s="63"/>
      <c r="G474" s="63"/>
      <c r="H474" s="238">
        <f t="shared" si="262"/>
        <v>0</v>
      </c>
      <c r="I474" s="63"/>
      <c r="J474" s="63"/>
      <c r="K474" s="63"/>
      <c r="L474" s="238">
        <f t="shared" si="265"/>
        <v>0</v>
      </c>
      <c r="M474" s="63"/>
      <c r="N474" s="63"/>
      <c r="O474" s="63"/>
      <c r="P474" s="238">
        <f t="shared" si="266"/>
        <v>0</v>
      </c>
      <c r="Q474" s="246"/>
    </row>
    <row r="475" spans="1:17" s="48" customFormat="1">
      <c r="B475" s="2" t="s">
        <v>93</v>
      </c>
      <c r="C475" s="798" t="s">
        <v>19</v>
      </c>
      <c r="D475" s="799"/>
      <c r="E475" s="97"/>
      <c r="F475" s="63">
        <v>442835</v>
      </c>
      <c r="G475" s="63"/>
      <c r="H475" s="238">
        <f t="shared" si="262"/>
        <v>442835</v>
      </c>
      <c r="I475" s="63"/>
      <c r="J475" s="63">
        <v>1052537</v>
      </c>
      <c r="K475" s="63"/>
      <c r="L475" s="238">
        <f t="shared" si="265"/>
        <v>1052537</v>
      </c>
      <c r="M475" s="63"/>
      <c r="N475" s="63">
        <v>992315</v>
      </c>
      <c r="O475" s="63"/>
      <c r="P475" s="238">
        <f t="shared" si="266"/>
        <v>992315</v>
      </c>
      <c r="Q475" s="246"/>
    </row>
    <row r="476" spans="1:17" s="48" customFormat="1" ht="12" thickBot="1">
      <c r="B476" s="55">
        <v>98</v>
      </c>
      <c r="C476" s="800" t="s">
        <v>20</v>
      </c>
      <c r="D476" s="801"/>
      <c r="E476" s="239"/>
      <c r="F476" s="240"/>
      <c r="G476" s="240"/>
      <c r="H476" s="238">
        <f t="shared" si="262"/>
        <v>0</v>
      </c>
      <c r="I476" s="240"/>
      <c r="J476" s="240"/>
      <c r="K476" s="240"/>
      <c r="L476" s="238">
        <f t="shared" si="265"/>
        <v>0</v>
      </c>
      <c r="M476" s="240"/>
      <c r="N476" s="240"/>
      <c r="O476" s="240"/>
      <c r="P476" s="238">
        <f t="shared" si="266"/>
        <v>0</v>
      </c>
      <c r="Q476" s="246"/>
    </row>
    <row r="477" spans="1:17" s="48" customFormat="1" ht="12" thickBot="1">
      <c r="B477" s="45"/>
      <c r="C477" s="46"/>
      <c r="D477" s="56" t="s">
        <v>27</v>
      </c>
      <c r="E477" s="233">
        <f>SUM(E466+E467+E468+E469+E470+E472+E473+E474+E475+E476)</f>
        <v>0</v>
      </c>
      <c r="F477" s="234">
        <f t="shared" ref="F477:G477" si="267">SUM(F466+F467+F468+F469+F470+F472+F473+F474+F475+F476)</f>
        <v>678135</v>
      </c>
      <c r="G477" s="234">
        <f t="shared" si="267"/>
        <v>0</v>
      </c>
      <c r="H477" s="235">
        <f>SUM(H466:H476)</f>
        <v>678135</v>
      </c>
      <c r="I477" s="234">
        <f>SUM(I466+I467+I468+I469+I470+I472+I473+I474+I475+I476)</f>
        <v>0</v>
      </c>
      <c r="J477" s="234">
        <f t="shared" ref="J477:K477" si="268">SUM(J466+J467+J468+J469+J470+J472+J473+J474+J475+J476)</f>
        <v>1304837</v>
      </c>
      <c r="K477" s="234">
        <f t="shared" si="268"/>
        <v>0</v>
      </c>
      <c r="L477" s="235">
        <f>SUM(L466:L476)</f>
        <v>1304837</v>
      </c>
      <c r="M477" s="234">
        <f>SUM(M466+M467+M468+M469+M470+M472+M473+M474+M475+M476)</f>
        <v>0</v>
      </c>
      <c r="N477" s="234">
        <f t="shared" ref="N477:O477" si="269">SUM(N466+N467+N468+N469+N470+N472+N473+N474+N475+N476)</f>
        <v>1134883</v>
      </c>
      <c r="O477" s="234">
        <f t="shared" si="269"/>
        <v>0</v>
      </c>
      <c r="P477" s="235">
        <f>SUM(P466:P476)</f>
        <v>1134883</v>
      </c>
      <c r="Q477" s="246"/>
    </row>
    <row r="478" spans="1:17" s="48" customFormat="1" ht="12" thickBot="1">
      <c r="B478" s="77"/>
      <c r="C478" s="85"/>
      <c r="D478" s="124"/>
      <c r="E478" s="237"/>
      <c r="F478" s="237"/>
      <c r="G478" s="237"/>
      <c r="H478" s="237"/>
      <c r="I478" s="237"/>
      <c r="J478" s="237"/>
      <c r="K478" s="237"/>
      <c r="L478" s="237"/>
      <c r="M478" s="237"/>
      <c r="N478" s="237"/>
      <c r="O478" s="237"/>
      <c r="P478" s="237"/>
      <c r="Q478" s="246"/>
    </row>
    <row r="479" spans="1:17" s="48" customFormat="1" ht="32.25" thickBot="1">
      <c r="A479" s="82"/>
      <c r="B479" s="33"/>
      <c r="C479" s="34" t="s">
        <v>22</v>
      </c>
      <c r="D479" s="34" t="s">
        <v>23</v>
      </c>
      <c r="E479" s="205" t="s">
        <v>2</v>
      </c>
      <c r="F479" s="206" t="s">
        <v>3</v>
      </c>
      <c r="G479" s="206" t="s">
        <v>4</v>
      </c>
      <c r="H479" s="207" t="s">
        <v>5</v>
      </c>
      <c r="I479" s="550" t="s">
        <v>2</v>
      </c>
      <c r="J479" s="551" t="s">
        <v>3</v>
      </c>
      <c r="K479" s="551" t="s">
        <v>4</v>
      </c>
      <c r="L479" s="552" t="s">
        <v>5</v>
      </c>
      <c r="M479" s="550" t="s">
        <v>2</v>
      </c>
      <c r="N479" s="551" t="s">
        <v>3</v>
      </c>
      <c r="O479" s="551" t="s">
        <v>4</v>
      </c>
      <c r="P479" s="552" t="s">
        <v>5</v>
      </c>
      <c r="Q479" s="246"/>
    </row>
    <row r="480" spans="1:17" s="48" customFormat="1" ht="18" customHeight="1" thickBot="1">
      <c r="A480" s="82"/>
      <c r="B480" s="35" t="s">
        <v>24</v>
      </c>
      <c r="C480" s="36">
        <v>619</v>
      </c>
      <c r="D480" s="102" t="s">
        <v>63</v>
      </c>
      <c r="E480" s="96"/>
      <c r="F480" s="49"/>
      <c r="G480" s="49"/>
      <c r="H480" s="50"/>
      <c r="I480" s="278"/>
      <c r="J480" s="49"/>
      <c r="K480" s="49"/>
      <c r="L480" s="50"/>
      <c r="M480" s="278"/>
      <c r="N480" s="49"/>
      <c r="O480" s="49"/>
      <c r="P480" s="50"/>
      <c r="Q480" s="246"/>
    </row>
    <row r="481" spans="1:17" s="48" customFormat="1">
      <c r="A481" s="82"/>
      <c r="B481" s="51" t="s">
        <v>7</v>
      </c>
      <c r="C481" s="811" t="s">
        <v>26</v>
      </c>
      <c r="D481" s="812"/>
      <c r="E481" s="98"/>
      <c r="F481" s="66">
        <v>115340</v>
      </c>
      <c r="G481" s="66"/>
      <c r="H481" s="238">
        <f>SUM(E481:G481)</f>
        <v>115340</v>
      </c>
      <c r="I481" s="66"/>
      <c r="J481" s="66">
        <v>115781</v>
      </c>
      <c r="K481" s="66"/>
      <c r="L481" s="238">
        <f>SUM(I481:K481)</f>
        <v>115781</v>
      </c>
      <c r="M481" s="66"/>
      <c r="N481" s="66">
        <v>113830</v>
      </c>
      <c r="O481" s="66"/>
      <c r="P481" s="238">
        <f>SUM(M481:O481)</f>
        <v>113830</v>
      </c>
      <c r="Q481" s="246"/>
    </row>
    <row r="482" spans="1:17" s="48" customFormat="1">
      <c r="A482" s="82"/>
      <c r="B482" s="52">
        <v>1000</v>
      </c>
      <c r="C482" s="804" t="s">
        <v>9</v>
      </c>
      <c r="D482" s="805"/>
      <c r="E482" s="97"/>
      <c r="F482" s="63">
        <v>102010</v>
      </c>
      <c r="G482" s="63"/>
      <c r="H482" s="238">
        <f t="shared" ref="H482:H491" si="270">SUM(E482:G482)</f>
        <v>102010</v>
      </c>
      <c r="I482" s="63"/>
      <c r="J482" s="63">
        <v>152381</v>
      </c>
      <c r="K482" s="63"/>
      <c r="L482" s="238">
        <f t="shared" ref="L482:L485" si="271">SUM(I482:K482)</f>
        <v>152381</v>
      </c>
      <c r="M482" s="63"/>
      <c r="N482" s="63">
        <v>152152</v>
      </c>
      <c r="O482" s="63"/>
      <c r="P482" s="238">
        <f t="shared" ref="P482:P485" si="272">SUM(M482:O482)</f>
        <v>152152</v>
      </c>
      <c r="Q482" s="246"/>
    </row>
    <row r="483" spans="1:17" s="48" customFormat="1">
      <c r="A483" s="82"/>
      <c r="B483" s="53" t="s">
        <v>10</v>
      </c>
      <c r="C483" s="804" t="s">
        <v>11</v>
      </c>
      <c r="D483" s="805"/>
      <c r="E483" s="97"/>
      <c r="F483" s="63">
        <v>5000</v>
      </c>
      <c r="G483" s="63"/>
      <c r="H483" s="238">
        <f t="shared" si="270"/>
        <v>5000</v>
      </c>
      <c r="I483" s="63"/>
      <c r="J483" s="63">
        <v>7137</v>
      </c>
      <c r="K483" s="63"/>
      <c r="L483" s="238">
        <f t="shared" si="271"/>
        <v>7137</v>
      </c>
      <c r="M483" s="63"/>
      <c r="N483" s="63">
        <v>7137</v>
      </c>
      <c r="O483" s="63"/>
      <c r="P483" s="238">
        <f t="shared" si="272"/>
        <v>7137</v>
      </c>
      <c r="Q483" s="246"/>
    </row>
    <row r="484" spans="1:17" s="48" customFormat="1">
      <c r="A484" s="82"/>
      <c r="B484" s="54" t="s">
        <v>12</v>
      </c>
      <c r="C484" s="806" t="s">
        <v>13</v>
      </c>
      <c r="D484" s="801"/>
      <c r="E484" s="97"/>
      <c r="F484" s="63"/>
      <c r="G484" s="63"/>
      <c r="H484" s="238">
        <f t="shared" si="270"/>
        <v>0</v>
      </c>
      <c r="I484" s="63"/>
      <c r="J484" s="63"/>
      <c r="K484" s="63"/>
      <c r="L484" s="238">
        <f t="shared" si="271"/>
        <v>0</v>
      </c>
      <c r="M484" s="63"/>
      <c r="N484" s="63"/>
      <c r="O484" s="63"/>
      <c r="P484" s="238">
        <f t="shared" si="272"/>
        <v>0</v>
      </c>
      <c r="Q484" s="246"/>
    </row>
    <row r="485" spans="1:17" s="48" customFormat="1">
      <c r="A485" s="82"/>
      <c r="B485" s="52">
        <v>4200</v>
      </c>
      <c r="C485" s="806" t="s">
        <v>14</v>
      </c>
      <c r="D485" s="801"/>
      <c r="E485" s="97"/>
      <c r="F485" s="63"/>
      <c r="G485" s="63"/>
      <c r="H485" s="238">
        <f t="shared" si="270"/>
        <v>0</v>
      </c>
      <c r="I485" s="63"/>
      <c r="J485" s="63"/>
      <c r="K485" s="63"/>
      <c r="L485" s="238">
        <f t="shared" si="271"/>
        <v>0</v>
      </c>
      <c r="M485" s="63"/>
      <c r="N485" s="63"/>
      <c r="O485" s="63"/>
      <c r="P485" s="238">
        <f t="shared" si="272"/>
        <v>0</v>
      </c>
      <c r="Q485" s="246"/>
    </row>
    <row r="486" spans="1:17" s="48" customFormat="1" ht="16.5" customHeight="1">
      <c r="A486" s="82"/>
      <c r="B486" s="41"/>
      <c r="C486" s="42">
        <v>4214</v>
      </c>
      <c r="D486" s="103" t="s">
        <v>91</v>
      </c>
      <c r="E486" s="97"/>
      <c r="F486" s="63"/>
      <c r="G486" s="63"/>
      <c r="H486" s="238"/>
      <c r="I486" s="63"/>
      <c r="J486" s="63"/>
      <c r="K486" s="63"/>
      <c r="L486" s="238"/>
      <c r="M486" s="63"/>
      <c r="N486" s="63"/>
      <c r="O486" s="63"/>
      <c r="P486" s="238"/>
      <c r="Q486" s="246"/>
    </row>
    <row r="487" spans="1:17" s="48" customFormat="1">
      <c r="A487" s="82"/>
      <c r="B487" s="52">
        <v>4300</v>
      </c>
      <c r="C487" s="807" t="s">
        <v>15</v>
      </c>
      <c r="D487" s="808"/>
      <c r="E487" s="97"/>
      <c r="F487" s="63"/>
      <c r="G487" s="63"/>
      <c r="H487" s="238">
        <f t="shared" si="270"/>
        <v>0</v>
      </c>
      <c r="I487" s="63"/>
      <c r="J487" s="63"/>
      <c r="K487" s="63"/>
      <c r="L487" s="238">
        <f t="shared" ref="L487:L491" si="273">SUM(I487:K487)</f>
        <v>0</v>
      </c>
      <c r="M487" s="63"/>
      <c r="N487" s="63"/>
      <c r="O487" s="63"/>
      <c r="P487" s="238">
        <f t="shared" ref="P487:P491" si="274">SUM(M487:O487)</f>
        <v>0</v>
      </c>
      <c r="Q487" s="246"/>
    </row>
    <row r="488" spans="1:17" s="48" customFormat="1">
      <c r="A488" s="82"/>
      <c r="B488" s="52">
        <v>4500</v>
      </c>
      <c r="C488" s="806" t="s">
        <v>16</v>
      </c>
      <c r="D488" s="801"/>
      <c r="E488" s="97"/>
      <c r="F488" s="63"/>
      <c r="G488" s="63"/>
      <c r="H488" s="238">
        <f t="shared" si="270"/>
        <v>0</v>
      </c>
      <c r="I488" s="63"/>
      <c r="J488" s="63"/>
      <c r="K488" s="63"/>
      <c r="L488" s="238">
        <f t="shared" si="273"/>
        <v>0</v>
      </c>
      <c r="M488" s="63"/>
      <c r="N488" s="63"/>
      <c r="O488" s="63"/>
      <c r="P488" s="238">
        <f t="shared" si="274"/>
        <v>0</v>
      </c>
      <c r="Q488" s="246"/>
    </row>
    <row r="489" spans="1:17" s="48" customFormat="1">
      <c r="A489" s="82"/>
      <c r="B489" s="52">
        <v>4600</v>
      </c>
      <c r="C489" s="796" t="s">
        <v>17</v>
      </c>
      <c r="D489" s="797"/>
      <c r="E489" s="97"/>
      <c r="F489" s="63"/>
      <c r="G489" s="63"/>
      <c r="H489" s="238">
        <f t="shared" si="270"/>
        <v>0</v>
      </c>
      <c r="I489" s="63"/>
      <c r="J489" s="63"/>
      <c r="K489" s="63"/>
      <c r="L489" s="238">
        <f t="shared" si="273"/>
        <v>0</v>
      </c>
      <c r="M489" s="63"/>
      <c r="N489" s="63"/>
      <c r="O489" s="63"/>
      <c r="P489" s="238">
        <f t="shared" si="274"/>
        <v>0</v>
      </c>
      <c r="Q489" s="246"/>
    </row>
    <row r="490" spans="1:17" s="48" customFormat="1">
      <c r="A490" s="82"/>
      <c r="B490" s="2" t="s">
        <v>93</v>
      </c>
      <c r="C490" s="798" t="s">
        <v>19</v>
      </c>
      <c r="D490" s="799"/>
      <c r="E490" s="97"/>
      <c r="F490" s="63">
        <v>64021</v>
      </c>
      <c r="G490" s="63"/>
      <c r="H490" s="238">
        <f t="shared" si="270"/>
        <v>64021</v>
      </c>
      <c r="I490" s="63"/>
      <c r="J490" s="63">
        <v>97690</v>
      </c>
      <c r="K490" s="63"/>
      <c r="L490" s="238">
        <f t="shared" si="273"/>
        <v>97690</v>
      </c>
      <c r="M490" s="63"/>
      <c r="N490" s="63">
        <v>48536</v>
      </c>
      <c r="O490" s="63"/>
      <c r="P490" s="238">
        <f t="shared" si="274"/>
        <v>48536</v>
      </c>
      <c r="Q490" s="246"/>
    </row>
    <row r="491" spans="1:17" s="48" customFormat="1" ht="12" thickBot="1">
      <c r="A491" s="82"/>
      <c r="B491" s="55">
        <v>98</v>
      </c>
      <c r="C491" s="800" t="s">
        <v>20</v>
      </c>
      <c r="D491" s="801"/>
      <c r="E491" s="239"/>
      <c r="F491" s="240"/>
      <c r="G491" s="240"/>
      <c r="H491" s="238">
        <f t="shared" si="270"/>
        <v>0</v>
      </c>
      <c r="I491" s="240"/>
      <c r="J491" s="240"/>
      <c r="K491" s="240"/>
      <c r="L491" s="238">
        <f t="shared" si="273"/>
        <v>0</v>
      </c>
      <c r="M491" s="240"/>
      <c r="N491" s="240"/>
      <c r="O491" s="240"/>
      <c r="P491" s="238">
        <f t="shared" si="274"/>
        <v>0</v>
      </c>
      <c r="Q491" s="246"/>
    </row>
    <row r="492" spans="1:17" s="48" customFormat="1" ht="12" thickBot="1">
      <c r="A492" s="82"/>
      <c r="B492" s="45"/>
      <c r="C492" s="46"/>
      <c r="D492" s="56" t="s">
        <v>27</v>
      </c>
      <c r="E492" s="233">
        <f>SUM(E481+E482+E483+E484+E485+E487+E488+E489+E490+E491)</f>
        <v>0</v>
      </c>
      <c r="F492" s="234">
        <f t="shared" ref="F492:G492" si="275">SUM(F481+F482+F483+F484+F485+F487+F488+F489+F490+F491)</f>
        <v>286371</v>
      </c>
      <c r="G492" s="234">
        <f t="shared" si="275"/>
        <v>0</v>
      </c>
      <c r="H492" s="235">
        <f>SUM(H481:H491)</f>
        <v>286371</v>
      </c>
      <c r="I492" s="234">
        <f>SUM(I481+I482+I483+I484+I485+I487+I488+I489+I490+I491)</f>
        <v>0</v>
      </c>
      <c r="J492" s="234">
        <f t="shared" ref="J492:K492" si="276">SUM(J481+J482+J483+J484+J485+J487+J488+J489+J490+J491)</f>
        <v>372989</v>
      </c>
      <c r="K492" s="234">
        <f t="shared" si="276"/>
        <v>0</v>
      </c>
      <c r="L492" s="235">
        <f>SUM(L481:L491)</f>
        <v>372989</v>
      </c>
      <c r="M492" s="234">
        <f>SUM(M481+M482+M483+M484+M485+M487+M488+M489+M490+M491)</f>
        <v>0</v>
      </c>
      <c r="N492" s="234">
        <f t="shared" ref="N492:O492" si="277">SUM(N481+N482+N483+N484+N485+N487+N488+N489+N490+N491)</f>
        <v>321655</v>
      </c>
      <c r="O492" s="234">
        <f t="shared" si="277"/>
        <v>0</v>
      </c>
      <c r="P492" s="235">
        <f>SUM(P481:P491)</f>
        <v>321655</v>
      </c>
      <c r="Q492" s="246"/>
    </row>
    <row r="493" spans="1:17" s="48" customFormat="1" ht="12" thickBot="1">
      <c r="B493" s="74"/>
      <c r="C493" s="818"/>
      <c r="D493" s="819"/>
      <c r="E493" s="237"/>
      <c r="F493" s="237"/>
      <c r="G493" s="237"/>
      <c r="H493" s="237"/>
      <c r="I493" s="237"/>
      <c r="J493" s="237"/>
      <c r="K493" s="237"/>
      <c r="L493" s="237"/>
      <c r="M493" s="237"/>
      <c r="N493" s="237"/>
      <c r="O493" s="237"/>
      <c r="P493" s="237"/>
      <c r="Q493" s="246"/>
    </row>
    <row r="494" spans="1:17" s="48" customFormat="1" ht="32.25" thickBot="1">
      <c r="B494" s="33"/>
      <c r="C494" s="34" t="s">
        <v>22</v>
      </c>
      <c r="D494" s="34" t="s">
        <v>23</v>
      </c>
      <c r="E494" s="205" t="s">
        <v>2</v>
      </c>
      <c r="F494" s="206" t="s">
        <v>3</v>
      </c>
      <c r="G494" s="206" t="s">
        <v>4</v>
      </c>
      <c r="H494" s="207" t="s">
        <v>5</v>
      </c>
      <c r="I494" s="550" t="s">
        <v>2</v>
      </c>
      <c r="J494" s="551" t="s">
        <v>3</v>
      </c>
      <c r="K494" s="551" t="s">
        <v>4</v>
      </c>
      <c r="L494" s="552" t="s">
        <v>5</v>
      </c>
      <c r="M494" s="550" t="s">
        <v>2</v>
      </c>
      <c r="N494" s="551" t="s">
        <v>3</v>
      </c>
      <c r="O494" s="551" t="s">
        <v>4</v>
      </c>
      <c r="P494" s="552" t="s">
        <v>5</v>
      </c>
      <c r="Q494" s="246"/>
    </row>
    <row r="495" spans="1:17" s="48" customFormat="1" ht="12" thickBot="1">
      <c r="B495" s="35" t="s">
        <v>24</v>
      </c>
      <c r="C495" s="36">
        <v>622</v>
      </c>
      <c r="D495" s="102" t="s">
        <v>64</v>
      </c>
      <c r="E495" s="96"/>
      <c r="F495" s="49"/>
      <c r="G495" s="49"/>
      <c r="H495" s="50"/>
      <c r="I495" s="278"/>
      <c r="J495" s="49"/>
      <c r="K495" s="49"/>
      <c r="L495" s="50"/>
      <c r="M495" s="278"/>
      <c r="N495" s="49"/>
      <c r="O495" s="49"/>
      <c r="P495" s="50"/>
      <c r="Q495" s="246"/>
    </row>
    <row r="496" spans="1:17" s="48" customFormat="1">
      <c r="B496" s="51" t="s">
        <v>7</v>
      </c>
      <c r="C496" s="811" t="s">
        <v>26</v>
      </c>
      <c r="D496" s="812"/>
      <c r="E496" s="98"/>
      <c r="F496" s="66">
        <v>6900</v>
      </c>
      <c r="G496" s="66"/>
      <c r="H496" s="238">
        <f>SUM(E496:G496)</f>
        <v>6900</v>
      </c>
      <c r="I496" s="66"/>
      <c r="J496" s="66">
        <v>8145</v>
      </c>
      <c r="K496" s="66"/>
      <c r="L496" s="238">
        <f>SUM(I496:K496)</f>
        <v>8145</v>
      </c>
      <c r="M496" s="66"/>
      <c r="N496" s="66">
        <v>8002</v>
      </c>
      <c r="O496" s="66"/>
      <c r="P496" s="238">
        <f>SUM(M496:O496)</f>
        <v>8002</v>
      </c>
      <c r="Q496" s="246"/>
    </row>
    <row r="497" spans="2:17" s="48" customFormat="1">
      <c r="B497" s="52">
        <v>1000</v>
      </c>
      <c r="C497" s="804" t="s">
        <v>9</v>
      </c>
      <c r="D497" s="805"/>
      <c r="E497" s="97"/>
      <c r="F497" s="63">
        <v>47360</v>
      </c>
      <c r="G497" s="63"/>
      <c r="H497" s="238">
        <f t="shared" ref="H497:H506" si="278">SUM(E497:G497)</f>
        <v>47360</v>
      </c>
      <c r="I497" s="63"/>
      <c r="J497" s="63">
        <v>17566</v>
      </c>
      <c r="K497" s="63"/>
      <c r="L497" s="238">
        <f t="shared" ref="L497:L500" si="279">SUM(I497:K497)</f>
        <v>17566</v>
      </c>
      <c r="M497" s="63"/>
      <c r="N497" s="63">
        <v>17560</v>
      </c>
      <c r="O497" s="63"/>
      <c r="P497" s="238">
        <f t="shared" ref="P497:P500" si="280">SUM(M497:O497)</f>
        <v>17560</v>
      </c>
      <c r="Q497" s="246"/>
    </row>
    <row r="498" spans="2:17" s="48" customFormat="1">
      <c r="B498" s="53" t="s">
        <v>10</v>
      </c>
      <c r="C498" s="804" t="s">
        <v>11</v>
      </c>
      <c r="D498" s="805"/>
      <c r="E498" s="97"/>
      <c r="F498" s="63"/>
      <c r="G498" s="63"/>
      <c r="H498" s="238">
        <f t="shared" si="278"/>
        <v>0</v>
      </c>
      <c r="I498" s="63"/>
      <c r="J498" s="63"/>
      <c r="K498" s="63"/>
      <c r="L498" s="238">
        <f t="shared" si="279"/>
        <v>0</v>
      </c>
      <c r="M498" s="63"/>
      <c r="N498" s="63"/>
      <c r="O498" s="63"/>
      <c r="P498" s="238">
        <f t="shared" si="280"/>
        <v>0</v>
      </c>
      <c r="Q498" s="246"/>
    </row>
    <row r="499" spans="2:17" s="48" customFormat="1">
      <c r="B499" s="54" t="s">
        <v>12</v>
      </c>
      <c r="C499" s="806" t="s">
        <v>13</v>
      </c>
      <c r="D499" s="801"/>
      <c r="E499" s="97"/>
      <c r="F499" s="63"/>
      <c r="G499" s="63"/>
      <c r="H499" s="238">
        <f t="shared" si="278"/>
        <v>0</v>
      </c>
      <c r="I499" s="63"/>
      <c r="J499" s="63"/>
      <c r="K499" s="63"/>
      <c r="L499" s="238">
        <f t="shared" si="279"/>
        <v>0</v>
      </c>
      <c r="M499" s="63"/>
      <c r="N499" s="63"/>
      <c r="O499" s="63"/>
      <c r="P499" s="238">
        <f t="shared" si="280"/>
        <v>0</v>
      </c>
      <c r="Q499" s="246"/>
    </row>
    <row r="500" spans="2:17" s="48" customFormat="1">
      <c r="B500" s="52">
        <v>4200</v>
      </c>
      <c r="C500" s="806" t="s">
        <v>14</v>
      </c>
      <c r="D500" s="801"/>
      <c r="E500" s="97"/>
      <c r="F500" s="63"/>
      <c r="G500" s="63"/>
      <c r="H500" s="238">
        <f t="shared" si="278"/>
        <v>0</v>
      </c>
      <c r="I500" s="63"/>
      <c r="J500" s="63"/>
      <c r="K500" s="63"/>
      <c r="L500" s="238">
        <f t="shared" si="279"/>
        <v>0</v>
      </c>
      <c r="M500" s="63"/>
      <c r="N500" s="63"/>
      <c r="O500" s="63"/>
      <c r="P500" s="238">
        <f t="shared" si="280"/>
        <v>0</v>
      </c>
      <c r="Q500" s="246"/>
    </row>
    <row r="501" spans="2:17" s="48" customFormat="1" ht="15" customHeight="1">
      <c r="B501" s="41"/>
      <c r="C501" s="42">
        <v>4214</v>
      </c>
      <c r="D501" s="103" t="s">
        <v>91</v>
      </c>
      <c r="E501" s="97"/>
      <c r="F501" s="63"/>
      <c r="G501" s="63"/>
      <c r="H501" s="238"/>
      <c r="I501" s="63"/>
      <c r="J501" s="63"/>
      <c r="K501" s="63"/>
      <c r="L501" s="238"/>
      <c r="M501" s="63"/>
      <c r="N501" s="63"/>
      <c r="O501" s="63"/>
      <c r="P501" s="238"/>
      <c r="Q501" s="246"/>
    </row>
    <row r="502" spans="2:17" s="48" customFormat="1">
      <c r="B502" s="52">
        <v>4300</v>
      </c>
      <c r="C502" s="807" t="s">
        <v>15</v>
      </c>
      <c r="D502" s="808"/>
      <c r="E502" s="97"/>
      <c r="F502" s="63"/>
      <c r="G502" s="63"/>
      <c r="H502" s="238">
        <f t="shared" si="278"/>
        <v>0</v>
      </c>
      <c r="I502" s="63"/>
      <c r="J502" s="63"/>
      <c r="K502" s="63"/>
      <c r="L502" s="238">
        <f t="shared" ref="L502:L506" si="281">SUM(I502:K502)</f>
        <v>0</v>
      </c>
      <c r="M502" s="63"/>
      <c r="N502" s="63"/>
      <c r="O502" s="63"/>
      <c r="P502" s="238">
        <f t="shared" ref="P502:P506" si="282">SUM(M502:O502)</f>
        <v>0</v>
      </c>
      <c r="Q502" s="246"/>
    </row>
    <row r="503" spans="2:17" s="48" customFormat="1">
      <c r="B503" s="52">
        <v>4500</v>
      </c>
      <c r="C503" s="806" t="s">
        <v>16</v>
      </c>
      <c r="D503" s="801"/>
      <c r="E503" s="97"/>
      <c r="F503" s="63"/>
      <c r="G503" s="63"/>
      <c r="H503" s="238">
        <f t="shared" si="278"/>
        <v>0</v>
      </c>
      <c r="I503" s="63"/>
      <c r="J503" s="63"/>
      <c r="K503" s="63"/>
      <c r="L503" s="238">
        <f t="shared" si="281"/>
        <v>0</v>
      </c>
      <c r="M503" s="63"/>
      <c r="N503" s="63"/>
      <c r="O503" s="63"/>
      <c r="P503" s="238">
        <f t="shared" si="282"/>
        <v>0</v>
      </c>
      <c r="Q503" s="246"/>
    </row>
    <row r="504" spans="2:17" s="48" customFormat="1">
      <c r="B504" s="52">
        <v>4600</v>
      </c>
      <c r="C504" s="796" t="s">
        <v>17</v>
      </c>
      <c r="D504" s="797"/>
      <c r="E504" s="97"/>
      <c r="F504" s="63"/>
      <c r="G504" s="63"/>
      <c r="H504" s="238">
        <f t="shared" si="278"/>
        <v>0</v>
      </c>
      <c r="I504" s="63"/>
      <c r="J504" s="63"/>
      <c r="K504" s="63"/>
      <c r="L504" s="238">
        <f t="shared" si="281"/>
        <v>0</v>
      </c>
      <c r="M504" s="63"/>
      <c r="N504" s="63"/>
      <c r="O504" s="63"/>
      <c r="P504" s="238">
        <f t="shared" si="282"/>
        <v>0</v>
      </c>
      <c r="Q504" s="246"/>
    </row>
    <row r="505" spans="2:17" s="48" customFormat="1">
      <c r="B505" s="2" t="s">
        <v>18</v>
      </c>
      <c r="C505" s="798" t="s">
        <v>19</v>
      </c>
      <c r="D505" s="799"/>
      <c r="E505" s="97"/>
      <c r="F505" s="63">
        <v>4000</v>
      </c>
      <c r="G505" s="63"/>
      <c r="H505" s="238">
        <f t="shared" si="278"/>
        <v>4000</v>
      </c>
      <c r="I505" s="63"/>
      <c r="J505" s="63">
        <v>4000</v>
      </c>
      <c r="K505" s="63"/>
      <c r="L505" s="238">
        <f t="shared" si="281"/>
        <v>4000</v>
      </c>
      <c r="M505" s="63"/>
      <c r="N505" s="63">
        <v>0</v>
      </c>
      <c r="O505" s="63"/>
      <c r="P505" s="238">
        <f t="shared" si="282"/>
        <v>0</v>
      </c>
      <c r="Q505" s="246"/>
    </row>
    <row r="506" spans="2:17" s="48" customFormat="1" ht="12" thickBot="1">
      <c r="B506" s="55">
        <v>98</v>
      </c>
      <c r="C506" s="800" t="s">
        <v>20</v>
      </c>
      <c r="D506" s="801"/>
      <c r="E506" s="239"/>
      <c r="F506" s="240"/>
      <c r="G506" s="240"/>
      <c r="H506" s="238">
        <f t="shared" si="278"/>
        <v>0</v>
      </c>
      <c r="I506" s="240"/>
      <c r="J506" s="240"/>
      <c r="K506" s="240"/>
      <c r="L506" s="238">
        <f t="shared" si="281"/>
        <v>0</v>
      </c>
      <c r="M506" s="240"/>
      <c r="N506" s="240"/>
      <c r="O506" s="240"/>
      <c r="P506" s="238">
        <f t="shared" si="282"/>
        <v>0</v>
      </c>
      <c r="Q506" s="246"/>
    </row>
    <row r="507" spans="2:17" s="48" customFormat="1" ht="12" thickBot="1">
      <c r="B507" s="45"/>
      <c r="C507" s="46"/>
      <c r="D507" s="56" t="s">
        <v>27</v>
      </c>
      <c r="E507" s="233">
        <f>SUM(E496+E497+E498+E499+E500+E502+E503+E504+E505+E506)</f>
        <v>0</v>
      </c>
      <c r="F507" s="234">
        <f t="shared" ref="F507:G507" si="283">SUM(F496+F497+F498+F499+F500+F502+F503+F504+F505+F506)</f>
        <v>58260</v>
      </c>
      <c r="G507" s="234">
        <f t="shared" si="283"/>
        <v>0</v>
      </c>
      <c r="H507" s="235">
        <f>SUM(H496:H506)</f>
        <v>58260</v>
      </c>
      <c r="I507" s="234">
        <f>SUM(I496+I497+I498+I499+I500+I502+I503+I504+I505+I506)</f>
        <v>0</v>
      </c>
      <c r="J507" s="234">
        <f t="shared" ref="J507:K507" si="284">SUM(J496+J497+J498+J499+J500+J502+J503+J504+J505+J506)</f>
        <v>29711</v>
      </c>
      <c r="K507" s="234">
        <f t="shared" si="284"/>
        <v>0</v>
      </c>
      <c r="L507" s="235">
        <f>SUM(L496:L506)</f>
        <v>29711</v>
      </c>
      <c r="M507" s="234">
        <f>SUM(M496+M497+M498+M499+M500+M502+M503+M504+M505+M506)</f>
        <v>0</v>
      </c>
      <c r="N507" s="234">
        <f t="shared" ref="N507:O507" si="285">SUM(N496+N497+N498+N499+N500+N502+N503+N504+N505+N506)</f>
        <v>25562</v>
      </c>
      <c r="O507" s="234">
        <f t="shared" si="285"/>
        <v>0</v>
      </c>
      <c r="P507" s="235">
        <f>SUM(P496:P506)</f>
        <v>25562</v>
      </c>
      <c r="Q507" s="246"/>
    </row>
    <row r="508" spans="2:17" s="48" customFormat="1" ht="32.25" thickBot="1">
      <c r="B508" s="33"/>
      <c r="C508" s="34" t="s">
        <v>22</v>
      </c>
      <c r="D508" s="34" t="s">
        <v>23</v>
      </c>
      <c r="E508" s="205" t="s">
        <v>2</v>
      </c>
      <c r="F508" s="206" t="s">
        <v>3</v>
      </c>
      <c r="G508" s="206" t="s">
        <v>4</v>
      </c>
      <c r="H508" s="207" t="s">
        <v>5</v>
      </c>
      <c r="I508" s="550" t="s">
        <v>2</v>
      </c>
      <c r="J508" s="551" t="s">
        <v>3</v>
      </c>
      <c r="K508" s="551" t="s">
        <v>4</v>
      </c>
      <c r="L508" s="552" t="s">
        <v>5</v>
      </c>
      <c r="M508" s="550" t="s">
        <v>2</v>
      </c>
      <c r="N508" s="551" t="s">
        <v>3</v>
      </c>
      <c r="O508" s="551" t="s">
        <v>4</v>
      </c>
      <c r="P508" s="552" t="s">
        <v>5</v>
      </c>
      <c r="Q508" s="246"/>
    </row>
    <row r="509" spans="2:17" s="48" customFormat="1" ht="12" thickBot="1">
      <c r="B509" s="35" t="s">
        <v>24</v>
      </c>
      <c r="C509" s="36">
        <v>623</v>
      </c>
      <c r="D509" s="102" t="s">
        <v>65</v>
      </c>
      <c r="E509" s="96"/>
      <c r="F509" s="49"/>
      <c r="G509" s="49"/>
      <c r="H509" s="50"/>
      <c r="I509" s="278"/>
      <c r="J509" s="49"/>
      <c r="K509" s="49"/>
      <c r="L509" s="50"/>
      <c r="M509" s="278"/>
      <c r="N509" s="49"/>
      <c r="O509" s="49"/>
      <c r="P509" s="50"/>
      <c r="Q509" s="246"/>
    </row>
    <row r="510" spans="2:17" s="48" customFormat="1">
      <c r="B510" s="51" t="s">
        <v>7</v>
      </c>
      <c r="C510" s="811" t="s">
        <v>26</v>
      </c>
      <c r="D510" s="812"/>
      <c r="E510" s="98"/>
      <c r="F510" s="66">
        <v>193420</v>
      </c>
      <c r="G510" s="66"/>
      <c r="H510" s="238">
        <f>SUM(E510:G510)</f>
        <v>193420</v>
      </c>
      <c r="I510" s="66"/>
      <c r="J510" s="66">
        <v>183647</v>
      </c>
      <c r="K510" s="66"/>
      <c r="L510" s="238">
        <f>SUM(I510:K510)</f>
        <v>183647</v>
      </c>
      <c r="M510" s="66"/>
      <c r="N510" s="66">
        <v>158606</v>
      </c>
      <c r="O510" s="66"/>
      <c r="P510" s="238">
        <f>SUM(M510:O510)</f>
        <v>158606</v>
      </c>
      <c r="Q510" s="246"/>
    </row>
    <row r="511" spans="2:17" s="48" customFormat="1">
      <c r="B511" s="52">
        <v>1000</v>
      </c>
      <c r="C511" s="804" t="s">
        <v>9</v>
      </c>
      <c r="D511" s="805"/>
      <c r="E511" s="97"/>
      <c r="F511" s="63">
        <v>197760</v>
      </c>
      <c r="G511" s="63"/>
      <c r="H511" s="238">
        <f t="shared" ref="H511:H520" si="286">SUM(E511:G511)</f>
        <v>197760</v>
      </c>
      <c r="I511" s="63"/>
      <c r="J511" s="63">
        <v>206155</v>
      </c>
      <c r="K511" s="63"/>
      <c r="L511" s="238">
        <f t="shared" ref="L511:L514" si="287">SUM(I511:K511)</f>
        <v>206155</v>
      </c>
      <c r="M511" s="63"/>
      <c r="N511" s="63">
        <v>205882</v>
      </c>
      <c r="O511" s="63"/>
      <c r="P511" s="238">
        <f t="shared" ref="P511:P514" si="288">SUM(M511:O511)</f>
        <v>205882</v>
      </c>
      <c r="Q511" s="246"/>
    </row>
    <row r="512" spans="2:17" s="48" customFormat="1">
      <c r="B512" s="53" t="s">
        <v>10</v>
      </c>
      <c r="C512" s="804" t="s">
        <v>11</v>
      </c>
      <c r="D512" s="805"/>
      <c r="E512" s="97"/>
      <c r="F512" s="63">
        <v>4750</v>
      </c>
      <c r="G512" s="63"/>
      <c r="H512" s="238">
        <f t="shared" si="286"/>
        <v>4750</v>
      </c>
      <c r="I512" s="63"/>
      <c r="J512" s="63">
        <v>6128</v>
      </c>
      <c r="K512" s="63"/>
      <c r="L512" s="238">
        <f t="shared" si="287"/>
        <v>6128</v>
      </c>
      <c r="M512" s="63"/>
      <c r="N512" s="63">
        <v>6126</v>
      </c>
      <c r="O512" s="63"/>
      <c r="P512" s="238">
        <f t="shared" si="288"/>
        <v>6126</v>
      </c>
      <c r="Q512" s="246"/>
    </row>
    <row r="513" spans="1:17" s="48" customFormat="1">
      <c r="B513" s="54" t="s">
        <v>12</v>
      </c>
      <c r="C513" s="806" t="s">
        <v>13</v>
      </c>
      <c r="D513" s="801"/>
      <c r="E513" s="97"/>
      <c r="F513" s="63"/>
      <c r="G513" s="63"/>
      <c r="H513" s="238">
        <f t="shared" si="286"/>
        <v>0</v>
      </c>
      <c r="I513" s="63"/>
      <c r="J513" s="63"/>
      <c r="K513" s="63"/>
      <c r="L513" s="238">
        <f t="shared" si="287"/>
        <v>0</v>
      </c>
      <c r="M513" s="63"/>
      <c r="N513" s="63"/>
      <c r="O513" s="63"/>
      <c r="P513" s="238">
        <f t="shared" si="288"/>
        <v>0</v>
      </c>
      <c r="Q513" s="246"/>
    </row>
    <row r="514" spans="1:17" s="48" customFormat="1">
      <c r="B514" s="52">
        <v>4200</v>
      </c>
      <c r="C514" s="806" t="s">
        <v>14</v>
      </c>
      <c r="D514" s="801"/>
      <c r="E514" s="97"/>
      <c r="F514" s="63"/>
      <c r="G514" s="63"/>
      <c r="H514" s="238">
        <f t="shared" si="286"/>
        <v>0</v>
      </c>
      <c r="I514" s="63"/>
      <c r="J514" s="63"/>
      <c r="K514" s="63"/>
      <c r="L514" s="238">
        <f t="shared" si="287"/>
        <v>0</v>
      </c>
      <c r="M514" s="63"/>
      <c r="N514" s="63"/>
      <c r="O514" s="63"/>
      <c r="P514" s="238">
        <f t="shared" si="288"/>
        <v>0</v>
      </c>
      <c r="Q514" s="246"/>
    </row>
    <row r="515" spans="1:17" s="48" customFormat="1" ht="17.25" customHeight="1">
      <c r="B515" s="41"/>
      <c r="C515" s="42">
        <v>4214</v>
      </c>
      <c r="D515" s="103" t="s">
        <v>91</v>
      </c>
      <c r="E515" s="97"/>
      <c r="F515" s="63"/>
      <c r="G515" s="63"/>
      <c r="H515" s="238"/>
      <c r="I515" s="63"/>
      <c r="J515" s="63"/>
      <c r="K515" s="63"/>
      <c r="L515" s="238"/>
      <c r="M515" s="63"/>
      <c r="N515" s="63"/>
      <c r="O515" s="63"/>
      <c r="P515" s="238"/>
      <c r="Q515" s="246"/>
    </row>
    <row r="516" spans="1:17" s="48" customFormat="1">
      <c r="B516" s="52">
        <v>4300</v>
      </c>
      <c r="C516" s="807" t="s">
        <v>15</v>
      </c>
      <c r="D516" s="808"/>
      <c r="E516" s="97"/>
      <c r="F516" s="63"/>
      <c r="G516" s="63"/>
      <c r="H516" s="238">
        <f t="shared" si="286"/>
        <v>0</v>
      </c>
      <c r="I516" s="63"/>
      <c r="J516" s="63"/>
      <c r="K516" s="63"/>
      <c r="L516" s="238">
        <f t="shared" ref="L516:L520" si="289">SUM(I516:K516)</f>
        <v>0</v>
      </c>
      <c r="M516" s="63"/>
      <c r="N516" s="63"/>
      <c r="O516" s="63"/>
      <c r="P516" s="238">
        <f t="shared" ref="P516:P520" si="290">SUM(M516:O516)</f>
        <v>0</v>
      </c>
      <c r="Q516" s="246"/>
    </row>
    <row r="517" spans="1:17" s="48" customFormat="1">
      <c r="B517" s="52">
        <v>4500</v>
      </c>
      <c r="C517" s="806" t="s">
        <v>16</v>
      </c>
      <c r="D517" s="801"/>
      <c r="E517" s="97"/>
      <c r="F517" s="63"/>
      <c r="G517" s="63"/>
      <c r="H517" s="238">
        <f t="shared" si="286"/>
        <v>0</v>
      </c>
      <c r="I517" s="63"/>
      <c r="J517" s="63"/>
      <c r="K517" s="63"/>
      <c r="L517" s="238">
        <f t="shared" si="289"/>
        <v>0</v>
      </c>
      <c r="M517" s="63"/>
      <c r="N517" s="63"/>
      <c r="O517" s="63"/>
      <c r="P517" s="238">
        <f t="shared" si="290"/>
        <v>0</v>
      </c>
      <c r="Q517" s="246"/>
    </row>
    <row r="518" spans="1:17" s="48" customFormat="1">
      <c r="B518" s="52">
        <v>4600</v>
      </c>
      <c r="C518" s="796" t="s">
        <v>17</v>
      </c>
      <c r="D518" s="797"/>
      <c r="E518" s="97"/>
      <c r="F518" s="63"/>
      <c r="G518" s="63"/>
      <c r="H518" s="238">
        <f t="shared" si="286"/>
        <v>0</v>
      </c>
      <c r="I518" s="63"/>
      <c r="J518" s="63"/>
      <c r="K518" s="63"/>
      <c r="L518" s="238">
        <f t="shared" si="289"/>
        <v>0</v>
      </c>
      <c r="M518" s="63"/>
      <c r="N518" s="63"/>
      <c r="O518" s="63"/>
      <c r="P518" s="238">
        <f t="shared" si="290"/>
        <v>0</v>
      </c>
      <c r="Q518" s="246"/>
    </row>
    <row r="519" spans="1:17" s="48" customFormat="1">
      <c r="B519" s="2" t="s">
        <v>18</v>
      </c>
      <c r="C519" s="798" t="s">
        <v>19</v>
      </c>
      <c r="D519" s="799"/>
      <c r="E519" s="97"/>
      <c r="F519" s="63">
        <v>14000</v>
      </c>
      <c r="G519" s="63"/>
      <c r="H519" s="238">
        <f t="shared" si="286"/>
        <v>14000</v>
      </c>
      <c r="I519" s="63"/>
      <c r="J519" s="63">
        <v>16512</v>
      </c>
      <c r="K519" s="63"/>
      <c r="L519" s="238">
        <f t="shared" si="289"/>
        <v>16512</v>
      </c>
      <c r="M519" s="63"/>
      <c r="N519" s="63">
        <v>16053</v>
      </c>
      <c r="O519" s="63"/>
      <c r="P519" s="238">
        <f t="shared" si="290"/>
        <v>16053</v>
      </c>
      <c r="Q519" s="246"/>
    </row>
    <row r="520" spans="1:17" s="48" customFormat="1" ht="12" thickBot="1">
      <c r="B520" s="55">
        <v>98</v>
      </c>
      <c r="C520" s="800" t="s">
        <v>20</v>
      </c>
      <c r="D520" s="801"/>
      <c r="E520" s="239"/>
      <c r="F520" s="240"/>
      <c r="G520" s="240"/>
      <c r="H520" s="238">
        <f t="shared" si="286"/>
        <v>0</v>
      </c>
      <c r="I520" s="240"/>
      <c r="J520" s="240"/>
      <c r="K520" s="240"/>
      <c r="L520" s="238">
        <f t="shared" si="289"/>
        <v>0</v>
      </c>
      <c r="M520" s="240"/>
      <c r="N520" s="240"/>
      <c r="O520" s="240"/>
      <c r="P520" s="238">
        <f t="shared" si="290"/>
        <v>0</v>
      </c>
      <c r="Q520" s="246"/>
    </row>
    <row r="521" spans="1:17" s="48" customFormat="1" ht="12" thickBot="1">
      <c r="B521" s="45"/>
      <c r="C521" s="46"/>
      <c r="D521" s="56" t="s">
        <v>27</v>
      </c>
      <c r="E521" s="233">
        <f>SUM(E510+E511+E512+E513+E514+E516+E517+E518+E519+E520)</f>
        <v>0</v>
      </c>
      <c r="F521" s="234">
        <f t="shared" ref="F521:G521" si="291">SUM(F510+F511+F512+F513+F514+F516+F517+F518+F519+F520)</f>
        <v>409930</v>
      </c>
      <c r="G521" s="234">
        <f t="shared" si="291"/>
        <v>0</v>
      </c>
      <c r="H521" s="235">
        <f>SUM(H510:H520)</f>
        <v>409930</v>
      </c>
      <c r="I521" s="234">
        <f>SUM(I510+I511+I512+I513+I514+I516+I517+I518+I519+I520)</f>
        <v>0</v>
      </c>
      <c r="J521" s="234">
        <f t="shared" ref="J521:K521" si="292">SUM(J510+J511+J512+J513+J514+J516+J517+J518+J519+J520)</f>
        <v>412442</v>
      </c>
      <c r="K521" s="234">
        <f t="shared" si="292"/>
        <v>0</v>
      </c>
      <c r="L521" s="235">
        <f>SUM(L510:L520)</f>
        <v>412442</v>
      </c>
      <c r="M521" s="234">
        <f>SUM(M510+M511+M512+M513+M514+M516+M517+M518+M519+M520)</f>
        <v>0</v>
      </c>
      <c r="N521" s="234">
        <f t="shared" ref="N521:O521" si="293">SUM(N510+N511+N512+N513+N514+N516+N517+N518+N519+N520)</f>
        <v>386667</v>
      </c>
      <c r="O521" s="234">
        <f t="shared" si="293"/>
        <v>0</v>
      </c>
      <c r="P521" s="235">
        <f>SUM(P510:P520)</f>
        <v>386667</v>
      </c>
      <c r="Q521" s="246"/>
    </row>
    <row r="522" spans="1:17" s="48" customFormat="1" ht="32.25" thickBot="1">
      <c r="A522" s="82"/>
      <c r="B522" s="33"/>
      <c r="C522" s="34" t="s">
        <v>22</v>
      </c>
      <c r="D522" s="34" t="s">
        <v>23</v>
      </c>
      <c r="E522" s="101" t="s">
        <v>2</v>
      </c>
      <c r="F522" s="86" t="s">
        <v>3</v>
      </c>
      <c r="G522" s="86" t="s">
        <v>4</v>
      </c>
      <c r="H522" s="87" t="s">
        <v>5</v>
      </c>
      <c r="I522" s="282" t="s">
        <v>2</v>
      </c>
      <c r="J522" s="86" t="s">
        <v>3</v>
      </c>
      <c r="K522" s="86" t="s">
        <v>4</v>
      </c>
      <c r="L522" s="283" t="s">
        <v>5</v>
      </c>
      <c r="M522" s="282" t="s">
        <v>2</v>
      </c>
      <c r="N522" s="86" t="s">
        <v>3</v>
      </c>
      <c r="O522" s="86" t="s">
        <v>4</v>
      </c>
      <c r="P522" s="283" t="s">
        <v>5</v>
      </c>
      <c r="Q522" s="246"/>
    </row>
    <row r="523" spans="1:17" s="48" customFormat="1" ht="19.5" customHeight="1" thickBot="1">
      <c r="A523" s="82"/>
      <c r="B523" s="35" t="s">
        <v>24</v>
      </c>
      <c r="C523" s="36">
        <v>626</v>
      </c>
      <c r="D523" s="102" t="s">
        <v>92</v>
      </c>
      <c r="E523" s="89"/>
      <c r="F523" s="88"/>
      <c r="G523" s="88"/>
      <c r="H523" s="259"/>
      <c r="I523" s="89"/>
      <c r="J523" s="88"/>
      <c r="K523" s="88"/>
      <c r="L523" s="284"/>
      <c r="M523" s="89"/>
      <c r="N523" s="88"/>
      <c r="O523" s="88"/>
      <c r="P523" s="284"/>
      <c r="Q523" s="246"/>
    </row>
    <row r="524" spans="1:17" s="48" customFormat="1">
      <c r="A524" s="82"/>
      <c r="B524" s="51" t="s">
        <v>7</v>
      </c>
      <c r="C524" s="811" t="s">
        <v>26</v>
      </c>
      <c r="D524" s="812"/>
      <c r="E524" s="98"/>
      <c r="F524" s="66"/>
      <c r="G524" s="66"/>
      <c r="H524" s="260">
        <f>SUM(E524:G524)</f>
        <v>0</v>
      </c>
      <c r="I524" s="285"/>
      <c r="J524" s="66"/>
      <c r="K524" s="66"/>
      <c r="L524" s="238">
        <f>SUM(I524:K524)</f>
        <v>0</v>
      </c>
      <c r="M524" s="285"/>
      <c r="N524" s="66"/>
      <c r="O524" s="66"/>
      <c r="P524" s="238">
        <f>SUM(M524:O524)</f>
        <v>0</v>
      </c>
      <c r="Q524" s="246"/>
    </row>
    <row r="525" spans="1:17" s="48" customFormat="1">
      <c r="A525" s="82"/>
      <c r="B525" s="52">
        <v>1000</v>
      </c>
      <c r="C525" s="804" t="s">
        <v>9</v>
      </c>
      <c r="D525" s="805"/>
      <c r="E525" s="97"/>
      <c r="F525" s="63"/>
      <c r="G525" s="63"/>
      <c r="H525" s="260">
        <f t="shared" ref="H525:H528" si="294">SUM(E525:G525)</f>
        <v>0</v>
      </c>
      <c r="I525" s="276"/>
      <c r="J525" s="63"/>
      <c r="K525" s="63"/>
      <c r="L525" s="238">
        <f t="shared" ref="L525:L528" si="295">SUM(I525:K525)</f>
        <v>0</v>
      </c>
      <c r="M525" s="276"/>
      <c r="N525" s="63"/>
      <c r="O525" s="63"/>
      <c r="P525" s="238">
        <f t="shared" ref="P525:P528" si="296">SUM(M525:O525)</f>
        <v>0</v>
      </c>
      <c r="Q525" s="246"/>
    </row>
    <row r="526" spans="1:17" s="48" customFormat="1">
      <c r="A526" s="82"/>
      <c r="B526" s="53" t="s">
        <v>10</v>
      </c>
      <c r="C526" s="804" t="s">
        <v>11</v>
      </c>
      <c r="D526" s="805"/>
      <c r="E526" s="97"/>
      <c r="F526" s="63">
        <v>0</v>
      </c>
      <c r="G526" s="63"/>
      <c r="H526" s="260">
        <f t="shared" si="294"/>
        <v>0</v>
      </c>
      <c r="I526" s="276"/>
      <c r="J526" s="63">
        <v>302</v>
      </c>
      <c r="K526" s="63"/>
      <c r="L526" s="238">
        <f t="shared" si="295"/>
        <v>302</v>
      </c>
      <c r="M526" s="276"/>
      <c r="N526" s="63">
        <v>302</v>
      </c>
      <c r="O526" s="63"/>
      <c r="P526" s="238">
        <f t="shared" si="296"/>
        <v>302</v>
      </c>
      <c r="Q526" s="246"/>
    </row>
    <row r="527" spans="1:17" s="48" customFormat="1">
      <c r="A527" s="82"/>
      <c r="B527" s="54" t="s">
        <v>12</v>
      </c>
      <c r="C527" s="806" t="s">
        <v>13</v>
      </c>
      <c r="D527" s="801"/>
      <c r="E527" s="97"/>
      <c r="F527" s="63"/>
      <c r="G527" s="63"/>
      <c r="H527" s="260">
        <f t="shared" si="294"/>
        <v>0</v>
      </c>
      <c r="I527" s="276"/>
      <c r="J527" s="63"/>
      <c r="K527" s="63"/>
      <c r="L527" s="238">
        <f t="shared" si="295"/>
        <v>0</v>
      </c>
      <c r="M527" s="276"/>
      <c r="N527" s="63"/>
      <c r="O527" s="63"/>
      <c r="P527" s="238">
        <f t="shared" si="296"/>
        <v>0</v>
      </c>
      <c r="Q527" s="246"/>
    </row>
    <row r="528" spans="1:17" s="48" customFormat="1">
      <c r="A528" s="82"/>
      <c r="B528" s="52">
        <v>4200</v>
      </c>
      <c r="C528" s="806" t="s">
        <v>14</v>
      </c>
      <c r="D528" s="801"/>
      <c r="E528" s="97"/>
      <c r="F528" s="63"/>
      <c r="G528" s="63"/>
      <c r="H528" s="260">
        <f t="shared" si="294"/>
        <v>0</v>
      </c>
      <c r="I528" s="276"/>
      <c r="J528" s="63"/>
      <c r="K528" s="63"/>
      <c r="L528" s="238">
        <f t="shared" si="295"/>
        <v>0</v>
      </c>
      <c r="M528" s="276"/>
      <c r="N528" s="63"/>
      <c r="O528" s="63"/>
      <c r="P528" s="238">
        <f t="shared" si="296"/>
        <v>0</v>
      </c>
      <c r="Q528" s="246"/>
    </row>
    <row r="529" spans="1:17" s="48" customFormat="1" ht="17.25" customHeight="1">
      <c r="A529" s="82"/>
      <c r="B529" s="41"/>
      <c r="C529" s="42">
        <v>4214</v>
      </c>
      <c r="D529" s="103" t="s">
        <v>91</v>
      </c>
      <c r="E529" s="97"/>
      <c r="F529" s="63"/>
      <c r="G529" s="63"/>
      <c r="H529" s="260"/>
      <c r="I529" s="276"/>
      <c r="J529" s="63"/>
      <c r="K529" s="63"/>
      <c r="L529" s="238"/>
      <c r="M529" s="276"/>
      <c r="N529" s="63"/>
      <c r="O529" s="63"/>
      <c r="P529" s="238"/>
      <c r="Q529" s="246"/>
    </row>
    <row r="530" spans="1:17" s="48" customFormat="1">
      <c r="A530" s="82"/>
      <c r="B530" s="52">
        <v>4300</v>
      </c>
      <c r="C530" s="807" t="s">
        <v>15</v>
      </c>
      <c r="D530" s="808"/>
      <c r="E530" s="97"/>
      <c r="F530" s="63"/>
      <c r="G530" s="63"/>
      <c r="H530" s="260">
        <f t="shared" ref="H530:H534" si="297">SUM(E530:G530)</f>
        <v>0</v>
      </c>
      <c r="I530" s="276"/>
      <c r="J530" s="63"/>
      <c r="K530" s="63"/>
      <c r="L530" s="238">
        <f t="shared" ref="L530:L534" si="298">SUM(I530:K530)</f>
        <v>0</v>
      </c>
      <c r="M530" s="276"/>
      <c r="N530" s="63"/>
      <c r="O530" s="63"/>
      <c r="P530" s="238">
        <f t="shared" ref="P530:P534" si="299">SUM(M530:O530)</f>
        <v>0</v>
      </c>
      <c r="Q530" s="246"/>
    </row>
    <row r="531" spans="1:17" s="48" customFormat="1">
      <c r="A531" s="82"/>
      <c r="B531" s="52">
        <v>4500</v>
      </c>
      <c r="C531" s="806" t="s">
        <v>16</v>
      </c>
      <c r="D531" s="801"/>
      <c r="E531" s="97"/>
      <c r="F531" s="63"/>
      <c r="G531" s="63"/>
      <c r="H531" s="260">
        <f t="shared" si="297"/>
        <v>0</v>
      </c>
      <c r="I531" s="276"/>
      <c r="J531" s="63"/>
      <c r="K531" s="63"/>
      <c r="L531" s="238">
        <f t="shared" si="298"/>
        <v>0</v>
      </c>
      <c r="M531" s="276"/>
      <c r="N531" s="63"/>
      <c r="O531" s="63"/>
      <c r="P531" s="238">
        <f t="shared" si="299"/>
        <v>0</v>
      </c>
      <c r="Q531" s="246"/>
    </row>
    <row r="532" spans="1:17" s="48" customFormat="1">
      <c r="A532" s="82"/>
      <c r="B532" s="52">
        <v>4600</v>
      </c>
      <c r="C532" s="796" t="s">
        <v>17</v>
      </c>
      <c r="D532" s="797"/>
      <c r="E532" s="97"/>
      <c r="F532" s="63"/>
      <c r="G532" s="63"/>
      <c r="H532" s="260">
        <f t="shared" si="297"/>
        <v>0</v>
      </c>
      <c r="I532" s="276"/>
      <c r="J532" s="63"/>
      <c r="K532" s="63"/>
      <c r="L532" s="238">
        <f t="shared" si="298"/>
        <v>0</v>
      </c>
      <c r="M532" s="276"/>
      <c r="N532" s="63"/>
      <c r="O532" s="63"/>
      <c r="P532" s="238">
        <f t="shared" si="299"/>
        <v>0</v>
      </c>
      <c r="Q532" s="246"/>
    </row>
    <row r="533" spans="1:17" s="48" customFormat="1">
      <c r="A533" s="82"/>
      <c r="B533" s="2" t="s">
        <v>18</v>
      </c>
      <c r="C533" s="798" t="s">
        <v>19</v>
      </c>
      <c r="D533" s="799"/>
      <c r="E533" s="97"/>
      <c r="F533" s="63"/>
      <c r="G533" s="63"/>
      <c r="H533" s="260">
        <f t="shared" si="297"/>
        <v>0</v>
      </c>
      <c r="I533" s="276"/>
      <c r="J533" s="63"/>
      <c r="K533" s="63"/>
      <c r="L533" s="238">
        <f t="shared" si="298"/>
        <v>0</v>
      </c>
      <c r="M533" s="276"/>
      <c r="N533" s="63"/>
      <c r="O533" s="63"/>
      <c r="P533" s="238">
        <f t="shared" si="299"/>
        <v>0</v>
      </c>
      <c r="Q533" s="246"/>
    </row>
    <row r="534" spans="1:17" s="48" customFormat="1" ht="12" thickBot="1">
      <c r="A534" s="82"/>
      <c r="B534" s="55">
        <v>98</v>
      </c>
      <c r="C534" s="800" t="s">
        <v>20</v>
      </c>
      <c r="D534" s="801"/>
      <c r="E534" s="239"/>
      <c r="F534" s="240"/>
      <c r="G534" s="240"/>
      <c r="H534" s="260">
        <f t="shared" si="297"/>
        <v>0</v>
      </c>
      <c r="I534" s="280"/>
      <c r="J534" s="240"/>
      <c r="K534" s="240"/>
      <c r="L534" s="238">
        <f t="shared" si="298"/>
        <v>0</v>
      </c>
      <c r="M534" s="280"/>
      <c r="N534" s="240"/>
      <c r="O534" s="240"/>
      <c r="P534" s="238">
        <f t="shared" si="299"/>
        <v>0</v>
      </c>
      <c r="Q534" s="246"/>
    </row>
    <row r="535" spans="1:17" s="48" customFormat="1" ht="12" thickBot="1">
      <c r="A535" s="82"/>
      <c r="B535" s="45"/>
      <c r="C535" s="46"/>
      <c r="D535" s="56" t="s">
        <v>27</v>
      </c>
      <c r="E535" s="233">
        <f>SUM(E524+E525+E526+E527+E528+E530+E531+E532+E533+E534)</f>
        <v>0</v>
      </c>
      <c r="F535" s="234">
        <f t="shared" ref="F535:G535" si="300">SUM(F524+F525+F526+F527+F528+F530+F531+F532+F533+F534)</f>
        <v>0</v>
      </c>
      <c r="G535" s="234">
        <f t="shared" si="300"/>
        <v>0</v>
      </c>
      <c r="H535" s="261">
        <f>SUM(H524:H534)</f>
        <v>0</v>
      </c>
      <c r="I535" s="234">
        <f t="shared" ref="I535:K535" si="301">SUM(I524+I525+I526+I527+I528+I530+I531+I532+I533+I534)</f>
        <v>0</v>
      </c>
      <c r="J535" s="234">
        <f t="shared" si="301"/>
        <v>302</v>
      </c>
      <c r="K535" s="234">
        <f t="shared" si="301"/>
        <v>0</v>
      </c>
      <c r="L535" s="235">
        <f>SUM(L524:L534)</f>
        <v>302</v>
      </c>
      <c r="M535" s="234">
        <f t="shared" ref="M535:O535" si="302">SUM(M524+M525+M526+M527+M528+M530+M531+M532+M533+M534)</f>
        <v>0</v>
      </c>
      <c r="N535" s="234">
        <f t="shared" si="302"/>
        <v>302</v>
      </c>
      <c r="O535" s="234">
        <f t="shared" si="302"/>
        <v>0</v>
      </c>
      <c r="P535" s="235">
        <f>SUM(P524:P534)</f>
        <v>302</v>
      </c>
      <c r="Q535" s="246"/>
    </row>
    <row r="536" spans="1:17" s="48" customFormat="1" ht="12" thickBot="1">
      <c r="B536" s="79"/>
      <c r="C536" s="820"/>
      <c r="D536" s="821"/>
      <c r="E536" s="237"/>
      <c r="F536" s="237"/>
      <c r="G536" s="237"/>
      <c r="H536" s="237"/>
      <c r="I536" s="237"/>
      <c r="J536" s="237"/>
      <c r="K536" s="237"/>
      <c r="L536" s="237"/>
      <c r="M536" s="237"/>
      <c r="N536" s="237"/>
      <c r="O536" s="237"/>
      <c r="P536" s="237"/>
      <c r="Q536" s="246"/>
    </row>
    <row r="537" spans="1:17" s="48" customFormat="1" ht="32.25" thickBot="1">
      <c r="A537" s="82"/>
      <c r="B537" s="33"/>
      <c r="C537" s="34" t="s">
        <v>22</v>
      </c>
      <c r="D537" s="34" t="s">
        <v>23</v>
      </c>
      <c r="E537" s="101" t="s">
        <v>2</v>
      </c>
      <c r="F537" s="86" t="s">
        <v>3</v>
      </c>
      <c r="G537" s="86" t="s">
        <v>4</v>
      </c>
      <c r="H537" s="207" t="s">
        <v>5</v>
      </c>
      <c r="I537" s="282" t="s">
        <v>2</v>
      </c>
      <c r="J537" s="86" t="s">
        <v>3</v>
      </c>
      <c r="K537" s="86" t="s">
        <v>4</v>
      </c>
      <c r="L537" s="283" t="s">
        <v>5</v>
      </c>
      <c r="M537" s="282" t="s">
        <v>2</v>
      </c>
      <c r="N537" s="86" t="s">
        <v>3</v>
      </c>
      <c r="O537" s="86" t="s">
        <v>4</v>
      </c>
      <c r="P537" s="283" t="s">
        <v>5</v>
      </c>
      <c r="Q537" s="246"/>
    </row>
    <row r="538" spans="1:17" s="48" customFormat="1" ht="19.5" customHeight="1" thickBot="1">
      <c r="A538" s="82"/>
      <c r="B538" s="35" t="s">
        <v>24</v>
      </c>
      <c r="C538" s="36">
        <v>629</v>
      </c>
      <c r="D538" s="102" t="s">
        <v>66</v>
      </c>
      <c r="E538" s="89"/>
      <c r="F538" s="88"/>
      <c r="G538" s="88"/>
      <c r="H538" s="262"/>
      <c r="I538" s="286"/>
      <c r="J538" s="88"/>
      <c r="K538" s="88"/>
      <c r="L538" s="287"/>
      <c r="M538" s="286"/>
      <c r="N538" s="88"/>
      <c r="O538" s="88"/>
      <c r="P538" s="287"/>
      <c r="Q538" s="246"/>
    </row>
    <row r="539" spans="1:17" s="48" customFormat="1">
      <c r="A539" s="82"/>
      <c r="B539" s="51" t="s">
        <v>7</v>
      </c>
      <c r="C539" s="811" t="s">
        <v>26</v>
      </c>
      <c r="D539" s="812"/>
      <c r="E539" s="98"/>
      <c r="F539" s="66">
        <v>39855</v>
      </c>
      <c r="G539" s="66"/>
      <c r="H539" s="238">
        <f>SUM(E539:G539)</f>
        <v>39855</v>
      </c>
      <c r="I539" s="50"/>
      <c r="J539" s="66">
        <v>39855</v>
      </c>
      <c r="K539" s="66"/>
      <c r="L539" s="238">
        <f>SUM(I539:K539)</f>
        <v>39855</v>
      </c>
      <c r="M539" s="50"/>
      <c r="N539" s="66">
        <v>30878</v>
      </c>
      <c r="O539" s="66"/>
      <c r="P539" s="238">
        <f>SUM(M539:O539)</f>
        <v>30878</v>
      </c>
      <c r="Q539" s="246"/>
    </row>
    <row r="540" spans="1:17" s="48" customFormat="1">
      <c r="A540" s="82"/>
      <c r="B540" s="52">
        <v>1000</v>
      </c>
      <c r="C540" s="804" t="s">
        <v>9</v>
      </c>
      <c r="D540" s="805"/>
      <c r="E540" s="97"/>
      <c r="F540" s="63">
        <v>4800</v>
      </c>
      <c r="G540" s="63"/>
      <c r="H540" s="238">
        <f t="shared" ref="H540:H549" si="303">SUM(E540:G540)</f>
        <v>4800</v>
      </c>
      <c r="I540" s="63"/>
      <c r="J540" s="63">
        <v>2910</v>
      </c>
      <c r="K540" s="63"/>
      <c r="L540" s="238">
        <f t="shared" ref="L540:L543" si="304">SUM(I540:K540)</f>
        <v>2910</v>
      </c>
      <c r="M540" s="63"/>
      <c r="N540" s="63">
        <v>2392</v>
      </c>
      <c r="O540" s="63"/>
      <c r="P540" s="238">
        <f t="shared" ref="P540:P543" si="305">SUM(M540:O540)</f>
        <v>2392</v>
      </c>
      <c r="Q540" s="246"/>
    </row>
    <row r="541" spans="1:17" s="48" customFormat="1">
      <c r="A541" s="82"/>
      <c r="B541" s="53" t="s">
        <v>10</v>
      </c>
      <c r="C541" s="804" t="s">
        <v>11</v>
      </c>
      <c r="D541" s="805"/>
      <c r="E541" s="97"/>
      <c r="F541" s="63"/>
      <c r="G541" s="63"/>
      <c r="H541" s="238">
        <f t="shared" si="303"/>
        <v>0</v>
      </c>
      <c r="I541" s="63"/>
      <c r="J541" s="63"/>
      <c r="K541" s="63"/>
      <c r="L541" s="238">
        <f t="shared" si="304"/>
        <v>0</v>
      </c>
      <c r="M541" s="63"/>
      <c r="N541" s="63"/>
      <c r="O541" s="63"/>
      <c r="P541" s="238">
        <f t="shared" si="305"/>
        <v>0</v>
      </c>
      <c r="Q541" s="246"/>
    </row>
    <row r="542" spans="1:17" s="48" customFormat="1">
      <c r="A542" s="82"/>
      <c r="B542" s="54" t="s">
        <v>12</v>
      </c>
      <c r="C542" s="806" t="s">
        <v>13</v>
      </c>
      <c r="D542" s="801"/>
      <c r="E542" s="97"/>
      <c r="F542" s="63"/>
      <c r="G542" s="63"/>
      <c r="H542" s="238">
        <f t="shared" si="303"/>
        <v>0</v>
      </c>
      <c r="I542" s="63"/>
      <c r="J542" s="63"/>
      <c r="K542" s="63"/>
      <c r="L542" s="238">
        <f t="shared" si="304"/>
        <v>0</v>
      </c>
      <c r="M542" s="63"/>
      <c r="N542" s="63"/>
      <c r="O542" s="63"/>
      <c r="P542" s="238">
        <f t="shared" si="305"/>
        <v>0</v>
      </c>
      <c r="Q542" s="246"/>
    </row>
    <row r="543" spans="1:17" s="48" customFormat="1">
      <c r="A543" s="82"/>
      <c r="B543" s="52">
        <v>4200</v>
      </c>
      <c r="C543" s="806" t="s">
        <v>14</v>
      </c>
      <c r="D543" s="801"/>
      <c r="E543" s="97"/>
      <c r="F543" s="63"/>
      <c r="G543" s="63"/>
      <c r="H543" s="238">
        <f t="shared" si="303"/>
        <v>0</v>
      </c>
      <c r="I543" s="63"/>
      <c r="J543" s="63"/>
      <c r="K543" s="63"/>
      <c r="L543" s="238">
        <f t="shared" si="304"/>
        <v>0</v>
      </c>
      <c r="M543" s="63"/>
      <c r="N543" s="63"/>
      <c r="O543" s="63"/>
      <c r="P543" s="238">
        <f t="shared" si="305"/>
        <v>0</v>
      </c>
      <c r="Q543" s="246"/>
    </row>
    <row r="544" spans="1:17" s="48" customFormat="1" ht="17.25" customHeight="1">
      <c r="A544" s="82"/>
      <c r="B544" s="41"/>
      <c r="C544" s="42">
        <v>4214</v>
      </c>
      <c r="D544" s="103" t="s">
        <v>91</v>
      </c>
      <c r="E544" s="97"/>
      <c r="F544" s="63"/>
      <c r="G544" s="63"/>
      <c r="H544" s="238"/>
      <c r="I544" s="63"/>
      <c r="J544" s="63"/>
      <c r="K544" s="63"/>
      <c r="L544" s="238"/>
      <c r="M544" s="63"/>
      <c r="N544" s="63"/>
      <c r="O544" s="63"/>
      <c r="P544" s="238"/>
      <c r="Q544" s="246"/>
    </row>
    <row r="545" spans="1:17" s="48" customFormat="1">
      <c r="A545" s="82"/>
      <c r="B545" s="52">
        <v>4300</v>
      </c>
      <c r="C545" s="807" t="s">
        <v>15</v>
      </c>
      <c r="D545" s="808"/>
      <c r="E545" s="97"/>
      <c r="F545" s="63"/>
      <c r="G545" s="63"/>
      <c r="H545" s="238">
        <f t="shared" si="303"/>
        <v>0</v>
      </c>
      <c r="I545" s="63"/>
      <c r="J545" s="63"/>
      <c r="K545" s="63"/>
      <c r="L545" s="238">
        <f t="shared" ref="L545:L549" si="306">SUM(I545:K545)</f>
        <v>0</v>
      </c>
      <c r="M545" s="63"/>
      <c r="N545" s="63"/>
      <c r="O545" s="63"/>
      <c r="P545" s="238">
        <f t="shared" ref="P545:P549" si="307">SUM(M545:O545)</f>
        <v>0</v>
      </c>
      <c r="Q545" s="246"/>
    </row>
    <row r="546" spans="1:17" s="48" customFormat="1">
      <c r="A546" s="82"/>
      <c r="B546" s="52">
        <v>4500</v>
      </c>
      <c r="C546" s="806" t="s">
        <v>16</v>
      </c>
      <c r="D546" s="801"/>
      <c r="E546" s="97"/>
      <c r="F546" s="63"/>
      <c r="G546" s="63"/>
      <c r="H546" s="238">
        <f t="shared" si="303"/>
        <v>0</v>
      </c>
      <c r="I546" s="63"/>
      <c r="J546" s="63"/>
      <c r="K546" s="63"/>
      <c r="L546" s="238">
        <f t="shared" si="306"/>
        <v>0</v>
      </c>
      <c r="M546" s="63"/>
      <c r="N546" s="63"/>
      <c r="O546" s="63"/>
      <c r="P546" s="238">
        <f t="shared" si="307"/>
        <v>0</v>
      </c>
      <c r="Q546" s="246"/>
    </row>
    <row r="547" spans="1:17" s="48" customFormat="1">
      <c r="A547" s="82"/>
      <c r="B547" s="52">
        <v>4600</v>
      </c>
      <c r="C547" s="796" t="s">
        <v>17</v>
      </c>
      <c r="D547" s="797"/>
      <c r="E547" s="97"/>
      <c r="F547" s="63"/>
      <c r="G547" s="63"/>
      <c r="H547" s="238">
        <f t="shared" si="303"/>
        <v>0</v>
      </c>
      <c r="I547" s="63"/>
      <c r="J547" s="63"/>
      <c r="K547" s="63"/>
      <c r="L547" s="238">
        <f t="shared" si="306"/>
        <v>0</v>
      </c>
      <c r="M547" s="63"/>
      <c r="N547" s="63"/>
      <c r="O547" s="63"/>
      <c r="P547" s="238">
        <f t="shared" si="307"/>
        <v>0</v>
      </c>
      <c r="Q547" s="246"/>
    </row>
    <row r="548" spans="1:17" s="48" customFormat="1">
      <c r="A548" s="82"/>
      <c r="B548" s="2" t="s">
        <v>18</v>
      </c>
      <c r="C548" s="798" t="s">
        <v>19</v>
      </c>
      <c r="D548" s="799"/>
      <c r="E548" s="97"/>
      <c r="F548" s="63"/>
      <c r="G548" s="63"/>
      <c r="H548" s="238">
        <f t="shared" si="303"/>
        <v>0</v>
      </c>
      <c r="I548" s="63"/>
      <c r="J548" s="63"/>
      <c r="K548" s="63"/>
      <c r="L548" s="238">
        <f t="shared" si="306"/>
        <v>0</v>
      </c>
      <c r="M548" s="63"/>
      <c r="N548" s="63"/>
      <c r="O548" s="63"/>
      <c r="P548" s="238">
        <f t="shared" si="307"/>
        <v>0</v>
      </c>
      <c r="Q548" s="246"/>
    </row>
    <row r="549" spans="1:17" s="48" customFormat="1" ht="12" thickBot="1">
      <c r="A549" s="82"/>
      <c r="B549" s="55">
        <v>98</v>
      </c>
      <c r="C549" s="800" t="s">
        <v>20</v>
      </c>
      <c r="D549" s="801"/>
      <c r="E549" s="239"/>
      <c r="F549" s="240"/>
      <c r="G549" s="240"/>
      <c r="H549" s="238">
        <f t="shared" si="303"/>
        <v>0</v>
      </c>
      <c r="I549" s="240"/>
      <c r="J549" s="240"/>
      <c r="K549" s="240"/>
      <c r="L549" s="238">
        <f t="shared" si="306"/>
        <v>0</v>
      </c>
      <c r="M549" s="240"/>
      <c r="N549" s="240"/>
      <c r="O549" s="240"/>
      <c r="P549" s="238">
        <f t="shared" si="307"/>
        <v>0</v>
      </c>
      <c r="Q549" s="246"/>
    </row>
    <row r="550" spans="1:17" s="48" customFormat="1" ht="12" thickBot="1">
      <c r="A550" s="82"/>
      <c r="B550" s="45"/>
      <c r="C550" s="46"/>
      <c r="D550" s="56" t="s">
        <v>27</v>
      </c>
      <c r="E550" s="233">
        <f>SUM(E539+E540+E541+E542+E543+E545+E546+E547+E548+E549)</f>
        <v>0</v>
      </c>
      <c r="F550" s="234">
        <f t="shared" ref="F550:G550" si="308">SUM(F539+F540+F541+F542+F543+F545+F546+F547+F548+F549)</f>
        <v>44655</v>
      </c>
      <c r="G550" s="234">
        <f t="shared" si="308"/>
        <v>0</v>
      </c>
      <c r="H550" s="235">
        <f>SUM(H539:H549)</f>
        <v>44655</v>
      </c>
      <c r="I550" s="234">
        <f t="shared" ref="I550:K550" si="309">SUM(I539+I540+I541+I542+I543+I545+I546+I547+I548+I549)</f>
        <v>0</v>
      </c>
      <c r="J550" s="234">
        <f t="shared" si="309"/>
        <v>42765</v>
      </c>
      <c r="K550" s="234">
        <f t="shared" si="309"/>
        <v>0</v>
      </c>
      <c r="L550" s="235">
        <f>SUM(L539:L549)</f>
        <v>42765</v>
      </c>
      <c r="M550" s="234">
        <f t="shared" ref="M550:O550" si="310">SUM(M539+M540+M541+M542+M543+M545+M546+M547+M548+M549)</f>
        <v>0</v>
      </c>
      <c r="N550" s="234">
        <f t="shared" si="310"/>
        <v>33270</v>
      </c>
      <c r="O550" s="234">
        <f t="shared" si="310"/>
        <v>0</v>
      </c>
      <c r="P550" s="235">
        <f>SUM(P539:P549)</f>
        <v>33270</v>
      </c>
      <c r="Q550" s="246"/>
    </row>
    <row r="551" spans="1:17" s="48" customFormat="1">
      <c r="A551" s="82"/>
      <c r="B551" s="822" t="s">
        <v>67</v>
      </c>
      <c r="C551" s="823"/>
      <c r="D551" s="824"/>
      <c r="E551" s="236"/>
      <c r="F551" s="236"/>
      <c r="G551" s="236"/>
      <c r="H551" s="236"/>
      <c r="I551" s="236"/>
      <c r="J551" s="236"/>
      <c r="K551" s="236"/>
      <c r="L551" s="236"/>
      <c r="M551" s="236"/>
      <c r="N551" s="236"/>
      <c r="O551" s="236"/>
      <c r="P551" s="236"/>
      <c r="Q551" s="246"/>
    </row>
    <row r="552" spans="1:17" s="48" customFormat="1">
      <c r="A552" s="82"/>
      <c r="B552" s="825" t="s">
        <v>68</v>
      </c>
      <c r="C552" s="826"/>
      <c r="D552" s="827"/>
      <c r="E552" s="236">
        <f>SUM(E447+E462+E477+E492+E507+E521+E535+E550)</f>
        <v>0</v>
      </c>
      <c r="F552" s="236">
        <f t="shared" ref="F552:G552" si="311">SUM(F447+F462+F477+F492+F507+F521+F535+F550)</f>
        <v>1807718</v>
      </c>
      <c r="G552" s="236">
        <f t="shared" si="311"/>
        <v>0</v>
      </c>
      <c r="H552" s="236">
        <f>SUM(E552:G552)</f>
        <v>1807718</v>
      </c>
      <c r="I552" s="236">
        <f>SUM(I447+I462+I477+I492+I507+I521+I535+I550)</f>
        <v>0</v>
      </c>
      <c r="J552" s="236">
        <f t="shared" ref="J552:K552" si="312">SUM(J447+J462+J477+J492+J507+J521+J535+J550)</f>
        <v>2493775</v>
      </c>
      <c r="K552" s="236">
        <f t="shared" si="312"/>
        <v>0</v>
      </c>
      <c r="L552" s="236">
        <f>SUM(I552:K552)</f>
        <v>2493775</v>
      </c>
      <c r="M552" s="236">
        <f>SUM(M447+M462+M477+M492+M507+M521+M535+M550)</f>
        <v>0</v>
      </c>
      <c r="N552" s="236">
        <f t="shared" ref="N552:O552" si="313">SUM(N447+N462+N477+N492+N507+N521+N535+N550)</f>
        <v>2123306</v>
      </c>
      <c r="O552" s="236">
        <f t="shared" si="313"/>
        <v>0</v>
      </c>
      <c r="P552" s="236">
        <f>SUM(M552:O552)</f>
        <v>2123306</v>
      </c>
      <c r="Q552" s="246"/>
    </row>
    <row r="553" spans="1:17" s="48" customFormat="1" ht="12" thickBot="1">
      <c r="B553" s="74"/>
      <c r="C553" s="815"/>
      <c r="D553" s="816"/>
      <c r="E553" s="237"/>
      <c r="F553" s="237"/>
      <c r="G553" s="237"/>
      <c r="H553" s="237"/>
      <c r="I553" s="237"/>
      <c r="J553" s="237"/>
      <c r="K553" s="237"/>
      <c r="L553" s="237"/>
      <c r="M553" s="237"/>
      <c r="N553" s="237"/>
      <c r="O553" s="237"/>
      <c r="P553" s="237"/>
      <c r="Q553" s="246"/>
    </row>
    <row r="554" spans="1:17" s="48" customFormat="1" ht="32.25" thickBot="1">
      <c r="B554" s="33"/>
      <c r="C554" s="34" t="s">
        <v>22</v>
      </c>
      <c r="D554" s="34" t="s">
        <v>23</v>
      </c>
      <c r="E554" s="205" t="s">
        <v>2</v>
      </c>
      <c r="F554" s="206" t="s">
        <v>3</v>
      </c>
      <c r="G554" s="206" t="s">
        <v>4</v>
      </c>
      <c r="H554" s="207" t="s">
        <v>5</v>
      </c>
      <c r="I554" s="550" t="s">
        <v>2</v>
      </c>
      <c r="J554" s="551" t="s">
        <v>3</v>
      </c>
      <c r="K554" s="551" t="s">
        <v>4</v>
      </c>
      <c r="L554" s="552" t="s">
        <v>5</v>
      </c>
      <c r="M554" s="550" t="s">
        <v>2</v>
      </c>
      <c r="N554" s="551" t="s">
        <v>3</v>
      </c>
      <c r="O554" s="551" t="s">
        <v>4</v>
      </c>
      <c r="P554" s="552" t="s">
        <v>5</v>
      </c>
      <c r="Q554" s="246"/>
    </row>
    <row r="555" spans="1:17" s="48" customFormat="1" ht="18" customHeight="1" thickBot="1">
      <c r="B555" s="35" t="s">
        <v>24</v>
      </c>
      <c r="C555" s="36">
        <v>701</v>
      </c>
      <c r="D555" s="102" t="s">
        <v>69</v>
      </c>
      <c r="E555" s="96"/>
      <c r="F555" s="49"/>
      <c r="G555" s="49"/>
      <c r="H555" s="50"/>
      <c r="I555" s="278"/>
      <c r="J555" s="49"/>
      <c r="K555" s="49"/>
      <c r="L555" s="50"/>
      <c r="M555" s="278"/>
      <c r="N555" s="49"/>
      <c r="O555" s="49"/>
      <c r="P555" s="50"/>
      <c r="Q555" s="246"/>
    </row>
    <row r="556" spans="1:17" s="48" customFormat="1">
      <c r="B556" s="51" t="s">
        <v>7</v>
      </c>
      <c r="C556" s="811" t="s">
        <v>26</v>
      </c>
      <c r="D556" s="812"/>
      <c r="E556" s="98"/>
      <c r="F556" s="66"/>
      <c r="G556" s="66"/>
      <c r="H556" s="238">
        <f>SUM(E556:G556)</f>
        <v>0</v>
      </c>
      <c r="I556" s="66"/>
      <c r="J556" s="66"/>
      <c r="K556" s="66"/>
      <c r="L556" s="238">
        <f>SUM(I556:K556)</f>
        <v>0</v>
      </c>
      <c r="M556" s="66"/>
      <c r="N556" s="66"/>
      <c r="O556" s="66"/>
      <c r="P556" s="238">
        <f>SUM(M556:O556)</f>
        <v>0</v>
      </c>
      <c r="Q556" s="246"/>
    </row>
    <row r="557" spans="1:17" s="48" customFormat="1">
      <c r="B557" s="52">
        <v>1000</v>
      </c>
      <c r="C557" s="804" t="s">
        <v>9</v>
      </c>
      <c r="D557" s="805"/>
      <c r="E557" s="97"/>
      <c r="F557" s="63">
        <v>7000</v>
      </c>
      <c r="G557" s="63"/>
      <c r="H557" s="238">
        <f t="shared" ref="H557:H566" si="314">SUM(E557:G557)</f>
        <v>7000</v>
      </c>
      <c r="I557" s="63"/>
      <c r="J557" s="63">
        <v>4000</v>
      </c>
      <c r="K557" s="63"/>
      <c r="L557" s="238">
        <f t="shared" ref="L557:L560" si="315">SUM(I557:K557)</f>
        <v>4000</v>
      </c>
      <c r="M557" s="63"/>
      <c r="N557" s="63">
        <v>3943</v>
      </c>
      <c r="O557" s="63"/>
      <c r="P557" s="238">
        <f t="shared" ref="P557:P560" si="316">SUM(M557:O557)</f>
        <v>3943</v>
      </c>
      <c r="Q557" s="246"/>
    </row>
    <row r="558" spans="1:17" s="48" customFormat="1">
      <c r="B558" s="53" t="s">
        <v>10</v>
      </c>
      <c r="C558" s="804" t="s">
        <v>11</v>
      </c>
      <c r="D558" s="805"/>
      <c r="E558" s="97"/>
      <c r="F558" s="63"/>
      <c r="G558" s="63"/>
      <c r="H558" s="238">
        <f t="shared" si="314"/>
        <v>0</v>
      </c>
      <c r="I558" s="63"/>
      <c r="J558" s="63"/>
      <c r="K558" s="63"/>
      <c r="L558" s="238">
        <f t="shared" si="315"/>
        <v>0</v>
      </c>
      <c r="M558" s="63"/>
      <c r="N558" s="63"/>
      <c r="O558" s="63"/>
      <c r="P558" s="238">
        <f t="shared" si="316"/>
        <v>0</v>
      </c>
      <c r="Q558" s="246"/>
    </row>
    <row r="559" spans="1:17" s="48" customFormat="1">
      <c r="B559" s="54" t="s">
        <v>12</v>
      </c>
      <c r="C559" s="806" t="s">
        <v>13</v>
      </c>
      <c r="D559" s="801"/>
      <c r="E559" s="97"/>
      <c r="F559" s="63"/>
      <c r="G559" s="63"/>
      <c r="H559" s="238">
        <f t="shared" si="314"/>
        <v>0</v>
      </c>
      <c r="I559" s="63"/>
      <c r="J559" s="63"/>
      <c r="K559" s="63"/>
      <c r="L559" s="238">
        <f t="shared" si="315"/>
        <v>0</v>
      </c>
      <c r="M559" s="63"/>
      <c r="N559" s="63"/>
      <c r="O559" s="63"/>
      <c r="P559" s="238">
        <f t="shared" si="316"/>
        <v>0</v>
      </c>
      <c r="Q559" s="246"/>
    </row>
    <row r="560" spans="1:17" s="48" customFormat="1">
      <c r="B560" s="52">
        <v>4200</v>
      </c>
      <c r="C560" s="806" t="s">
        <v>14</v>
      </c>
      <c r="D560" s="801"/>
      <c r="E560" s="97"/>
      <c r="F560" s="63"/>
      <c r="G560" s="63"/>
      <c r="H560" s="238">
        <f t="shared" si="314"/>
        <v>0</v>
      </c>
      <c r="I560" s="63"/>
      <c r="J560" s="63"/>
      <c r="K560" s="63"/>
      <c r="L560" s="238">
        <f t="shared" si="315"/>
        <v>0</v>
      </c>
      <c r="M560" s="63"/>
      <c r="N560" s="63"/>
      <c r="O560" s="63"/>
      <c r="P560" s="238">
        <f t="shared" si="316"/>
        <v>0</v>
      </c>
      <c r="Q560" s="246"/>
    </row>
    <row r="561" spans="2:17" s="48" customFormat="1" ht="15" customHeight="1">
      <c r="B561" s="41"/>
      <c r="C561" s="42">
        <v>4214</v>
      </c>
      <c r="D561" s="103" t="s">
        <v>91</v>
      </c>
      <c r="E561" s="97"/>
      <c r="F561" s="63"/>
      <c r="G561" s="63"/>
      <c r="H561" s="238"/>
      <c r="I561" s="63"/>
      <c r="J561" s="63"/>
      <c r="K561" s="63"/>
      <c r="L561" s="238"/>
      <c r="M561" s="63"/>
      <c r="N561" s="63"/>
      <c r="O561" s="63"/>
      <c r="P561" s="238"/>
      <c r="Q561" s="246"/>
    </row>
    <row r="562" spans="2:17" s="48" customFormat="1">
      <c r="B562" s="52">
        <v>4300</v>
      </c>
      <c r="C562" s="807" t="s">
        <v>15</v>
      </c>
      <c r="D562" s="808"/>
      <c r="E562" s="97"/>
      <c r="F562" s="63"/>
      <c r="G562" s="63"/>
      <c r="H562" s="238">
        <f t="shared" si="314"/>
        <v>0</v>
      </c>
      <c r="I562" s="63"/>
      <c r="J562" s="63"/>
      <c r="K562" s="63"/>
      <c r="L562" s="238">
        <f t="shared" ref="L562:L566" si="317">SUM(I562:K562)</f>
        <v>0</v>
      </c>
      <c r="M562" s="63"/>
      <c r="N562" s="63"/>
      <c r="O562" s="63"/>
      <c r="P562" s="238">
        <f t="shared" ref="P562:P566" si="318">SUM(M562:O562)</f>
        <v>0</v>
      </c>
      <c r="Q562" s="246"/>
    </row>
    <row r="563" spans="2:17" s="48" customFormat="1">
      <c r="B563" s="52">
        <v>4500</v>
      </c>
      <c r="C563" s="806" t="s">
        <v>16</v>
      </c>
      <c r="D563" s="801"/>
      <c r="E563" s="97"/>
      <c r="F563" s="63"/>
      <c r="G563" s="63"/>
      <c r="H563" s="238">
        <f t="shared" si="314"/>
        <v>0</v>
      </c>
      <c r="I563" s="63"/>
      <c r="J563" s="63"/>
      <c r="K563" s="63"/>
      <c r="L563" s="238">
        <f t="shared" si="317"/>
        <v>0</v>
      </c>
      <c r="M563" s="63"/>
      <c r="N563" s="63"/>
      <c r="O563" s="63"/>
      <c r="P563" s="238">
        <f t="shared" si="318"/>
        <v>0</v>
      </c>
      <c r="Q563" s="246"/>
    </row>
    <row r="564" spans="2:17" s="48" customFormat="1">
      <c r="B564" s="52">
        <v>4600</v>
      </c>
      <c r="C564" s="796" t="s">
        <v>17</v>
      </c>
      <c r="D564" s="797"/>
      <c r="E564" s="97"/>
      <c r="F564" s="63"/>
      <c r="G564" s="63"/>
      <c r="H564" s="238">
        <f t="shared" si="314"/>
        <v>0</v>
      </c>
      <c r="I564" s="63"/>
      <c r="J564" s="63"/>
      <c r="K564" s="63"/>
      <c r="L564" s="238">
        <f t="shared" si="317"/>
        <v>0</v>
      </c>
      <c r="M564" s="63"/>
      <c r="N564" s="63"/>
      <c r="O564" s="63"/>
      <c r="P564" s="238">
        <f t="shared" si="318"/>
        <v>0</v>
      </c>
      <c r="Q564" s="246"/>
    </row>
    <row r="565" spans="2:17" s="48" customFormat="1">
      <c r="B565" s="2" t="s">
        <v>18</v>
      </c>
      <c r="C565" s="798" t="s">
        <v>19</v>
      </c>
      <c r="D565" s="799"/>
      <c r="E565" s="97"/>
      <c r="F565" s="63"/>
      <c r="G565" s="63"/>
      <c r="H565" s="238">
        <f t="shared" si="314"/>
        <v>0</v>
      </c>
      <c r="I565" s="63"/>
      <c r="J565" s="63"/>
      <c r="K565" s="63"/>
      <c r="L565" s="238">
        <f t="shared" si="317"/>
        <v>0</v>
      </c>
      <c r="M565" s="63"/>
      <c r="N565" s="63"/>
      <c r="O565" s="63"/>
      <c r="P565" s="238">
        <f t="shared" si="318"/>
        <v>0</v>
      </c>
      <c r="Q565" s="246"/>
    </row>
    <row r="566" spans="2:17" s="48" customFormat="1" ht="12" thickBot="1">
      <c r="B566" s="55">
        <v>98</v>
      </c>
      <c r="C566" s="800" t="s">
        <v>20</v>
      </c>
      <c r="D566" s="801"/>
      <c r="E566" s="239"/>
      <c r="F566" s="240"/>
      <c r="G566" s="240"/>
      <c r="H566" s="238">
        <f t="shared" si="314"/>
        <v>0</v>
      </c>
      <c r="I566" s="240"/>
      <c r="J566" s="240"/>
      <c r="K566" s="240"/>
      <c r="L566" s="238">
        <f t="shared" si="317"/>
        <v>0</v>
      </c>
      <c r="M566" s="240"/>
      <c r="N566" s="240"/>
      <c r="O566" s="240"/>
      <c r="P566" s="238">
        <f t="shared" si="318"/>
        <v>0</v>
      </c>
      <c r="Q566" s="246"/>
    </row>
    <row r="567" spans="2:17" s="48" customFormat="1" ht="12" thickBot="1">
      <c r="B567" s="45"/>
      <c r="C567" s="46"/>
      <c r="D567" s="56" t="s">
        <v>27</v>
      </c>
      <c r="E567" s="233">
        <f>SUM(E556+E557+E558+E559+E560+E562+E563+E564+E565+E566)</f>
        <v>0</v>
      </c>
      <c r="F567" s="234">
        <f t="shared" ref="F567:G567" si="319">SUM(F556+F557+F558+F559+F560+F562+F563+F564+F565+F566)</f>
        <v>7000</v>
      </c>
      <c r="G567" s="234">
        <f t="shared" si="319"/>
        <v>0</v>
      </c>
      <c r="H567" s="235">
        <f>SUM(H556:H566)</f>
        <v>7000</v>
      </c>
      <c r="I567" s="234">
        <f>SUM(I556+I557+I558+I559+I560+I562+I563+I564+I565+I566)</f>
        <v>0</v>
      </c>
      <c r="J567" s="234">
        <f t="shared" ref="J567:K567" si="320">SUM(J556+J557+J558+J559+J560+J562+J563+J564+J565+J566)</f>
        <v>4000</v>
      </c>
      <c r="K567" s="234">
        <f t="shared" si="320"/>
        <v>0</v>
      </c>
      <c r="L567" s="235">
        <f>SUM(L556:L566)</f>
        <v>4000</v>
      </c>
      <c r="M567" s="234">
        <f>SUM(M556+M557+M558+M559+M560+M562+M563+M564+M565+M566)</f>
        <v>0</v>
      </c>
      <c r="N567" s="234">
        <f t="shared" ref="N567:O567" si="321">SUM(N556+N557+N558+N559+N560+N562+N563+N564+N565+N566)</f>
        <v>3943</v>
      </c>
      <c r="O567" s="234">
        <f t="shared" si="321"/>
        <v>0</v>
      </c>
      <c r="P567" s="235">
        <f>SUM(P556:P566)</f>
        <v>3943</v>
      </c>
      <c r="Q567" s="246"/>
    </row>
    <row r="568" spans="2:17" s="48" customFormat="1" ht="12" thickBot="1">
      <c r="B568" s="125"/>
      <c r="C568" s="90"/>
      <c r="D568" s="126"/>
      <c r="E568" s="237"/>
      <c r="F568" s="237"/>
      <c r="G568" s="237"/>
      <c r="H568" s="237"/>
      <c r="I568" s="237"/>
      <c r="J568" s="237"/>
      <c r="K568" s="237"/>
      <c r="L568" s="237"/>
      <c r="M568" s="237"/>
      <c r="N568" s="237"/>
      <c r="O568" s="237"/>
      <c r="P568" s="237"/>
      <c r="Q568" s="246"/>
    </row>
    <row r="569" spans="2:17" s="48" customFormat="1" ht="32.25" thickBot="1">
      <c r="B569" s="33"/>
      <c r="C569" s="34" t="s">
        <v>22</v>
      </c>
      <c r="D569" s="34" t="s">
        <v>23</v>
      </c>
      <c r="E569" s="205" t="s">
        <v>2</v>
      </c>
      <c r="F569" s="206" t="s">
        <v>3</v>
      </c>
      <c r="G569" s="206" t="s">
        <v>4</v>
      </c>
      <c r="H569" s="207" t="s">
        <v>5</v>
      </c>
      <c r="I569" s="550" t="s">
        <v>2</v>
      </c>
      <c r="J569" s="551" t="s">
        <v>3</v>
      </c>
      <c r="K569" s="551" t="s">
        <v>4</v>
      </c>
      <c r="L569" s="552" t="s">
        <v>5</v>
      </c>
      <c r="M569" s="550" t="s">
        <v>2</v>
      </c>
      <c r="N569" s="551" t="s">
        <v>3</v>
      </c>
      <c r="O569" s="551" t="s">
        <v>4</v>
      </c>
      <c r="P569" s="552" t="s">
        <v>5</v>
      </c>
      <c r="Q569" s="246"/>
    </row>
    <row r="570" spans="2:17" s="48" customFormat="1" ht="12" thickBot="1">
      <c r="B570" s="35" t="s">
        <v>24</v>
      </c>
      <c r="C570" s="36">
        <v>713</v>
      </c>
      <c r="D570" s="102" t="s">
        <v>70</v>
      </c>
      <c r="E570" s="96"/>
      <c r="F570" s="49"/>
      <c r="G570" s="49"/>
      <c r="H570" s="50"/>
      <c r="I570" s="278"/>
      <c r="J570" s="49"/>
      <c r="K570" s="49"/>
      <c r="L570" s="50"/>
      <c r="M570" s="278"/>
      <c r="N570" s="49"/>
      <c r="O570" s="49"/>
      <c r="P570" s="50"/>
      <c r="Q570" s="246"/>
    </row>
    <row r="571" spans="2:17" s="48" customFormat="1">
      <c r="B571" s="51" t="s">
        <v>7</v>
      </c>
      <c r="C571" s="811" t="s">
        <v>26</v>
      </c>
      <c r="D571" s="812"/>
      <c r="E571" s="98"/>
      <c r="F571" s="66"/>
      <c r="G571" s="66"/>
      <c r="H571" s="238">
        <f>SUM(E571:G571)</f>
        <v>0</v>
      </c>
      <c r="I571" s="66"/>
      <c r="J571" s="66"/>
      <c r="K571" s="66"/>
      <c r="L571" s="238">
        <f>SUM(I571:K571)</f>
        <v>0</v>
      </c>
      <c r="M571" s="66"/>
      <c r="N571" s="66"/>
      <c r="O571" s="66"/>
      <c r="P571" s="238">
        <f>SUM(M571:O571)</f>
        <v>0</v>
      </c>
      <c r="Q571" s="246"/>
    </row>
    <row r="572" spans="2:17" s="48" customFormat="1">
      <c r="B572" s="52">
        <v>1000</v>
      </c>
      <c r="C572" s="804" t="s">
        <v>9</v>
      </c>
      <c r="D572" s="805"/>
      <c r="E572" s="97">
        <v>6464</v>
      </c>
      <c r="F572" s="63"/>
      <c r="G572" s="63"/>
      <c r="H572" s="238">
        <f t="shared" ref="H572:H581" si="322">SUM(E572:G572)</f>
        <v>6464</v>
      </c>
      <c r="I572" s="63">
        <v>12188</v>
      </c>
      <c r="J572" s="63"/>
      <c r="K572" s="63"/>
      <c r="L572" s="238">
        <f t="shared" ref="L572:L575" si="323">SUM(I572:K572)</f>
        <v>12188</v>
      </c>
      <c r="M572" s="63">
        <v>9156</v>
      </c>
      <c r="N572" s="63"/>
      <c r="O572" s="63"/>
      <c r="P572" s="238">
        <f t="shared" ref="P572:P575" si="324">SUM(M572:O572)</f>
        <v>9156</v>
      </c>
      <c r="Q572" s="246"/>
    </row>
    <row r="573" spans="2:17" s="48" customFormat="1">
      <c r="B573" s="53" t="s">
        <v>10</v>
      </c>
      <c r="C573" s="804" t="s">
        <v>11</v>
      </c>
      <c r="D573" s="805"/>
      <c r="E573" s="97"/>
      <c r="F573" s="63"/>
      <c r="G573" s="63"/>
      <c r="H573" s="238">
        <f t="shared" si="322"/>
        <v>0</v>
      </c>
      <c r="I573" s="63"/>
      <c r="J573" s="63"/>
      <c r="K573" s="63"/>
      <c r="L573" s="238">
        <f t="shared" si="323"/>
        <v>0</v>
      </c>
      <c r="M573" s="63"/>
      <c r="N573" s="63"/>
      <c r="O573" s="63"/>
      <c r="P573" s="238">
        <f t="shared" si="324"/>
        <v>0</v>
      </c>
      <c r="Q573" s="246"/>
    </row>
    <row r="574" spans="2:17" s="48" customFormat="1">
      <c r="B574" s="54" t="s">
        <v>12</v>
      </c>
      <c r="C574" s="806" t="s">
        <v>13</v>
      </c>
      <c r="D574" s="801"/>
      <c r="E574" s="97"/>
      <c r="F574" s="63"/>
      <c r="G574" s="63"/>
      <c r="H574" s="238">
        <f t="shared" si="322"/>
        <v>0</v>
      </c>
      <c r="I574" s="63"/>
      <c r="J574" s="63"/>
      <c r="K574" s="63"/>
      <c r="L574" s="238">
        <f t="shared" si="323"/>
        <v>0</v>
      </c>
      <c r="M574" s="63"/>
      <c r="N574" s="63"/>
      <c r="O574" s="63"/>
      <c r="P574" s="238">
        <f t="shared" si="324"/>
        <v>0</v>
      </c>
      <c r="Q574" s="246"/>
    </row>
    <row r="575" spans="2:17" s="48" customFormat="1">
      <c r="B575" s="52">
        <v>4200</v>
      </c>
      <c r="C575" s="806" t="s">
        <v>14</v>
      </c>
      <c r="D575" s="801"/>
      <c r="E575" s="97"/>
      <c r="F575" s="63"/>
      <c r="G575" s="63"/>
      <c r="H575" s="238">
        <f t="shared" si="322"/>
        <v>0</v>
      </c>
      <c r="I575" s="63"/>
      <c r="J575" s="63"/>
      <c r="K575" s="63"/>
      <c r="L575" s="238">
        <f t="shared" si="323"/>
        <v>0</v>
      </c>
      <c r="M575" s="63"/>
      <c r="N575" s="63"/>
      <c r="O575" s="63"/>
      <c r="P575" s="238">
        <f t="shared" si="324"/>
        <v>0</v>
      </c>
      <c r="Q575" s="246"/>
    </row>
    <row r="576" spans="2:17" s="48" customFormat="1" ht="15" customHeight="1">
      <c r="B576" s="41"/>
      <c r="C576" s="42">
        <v>4214</v>
      </c>
      <c r="D576" s="103" t="s">
        <v>91</v>
      </c>
      <c r="E576" s="97"/>
      <c r="F576" s="63"/>
      <c r="G576" s="63"/>
      <c r="H576" s="238"/>
      <c r="I576" s="63"/>
      <c r="J576" s="63"/>
      <c r="K576" s="63"/>
      <c r="L576" s="238"/>
      <c r="M576" s="63"/>
      <c r="N576" s="63"/>
      <c r="O576" s="63"/>
      <c r="P576" s="238"/>
      <c r="Q576" s="246"/>
    </row>
    <row r="577" spans="1:17" s="48" customFormat="1">
      <c r="B577" s="52">
        <v>4300</v>
      </c>
      <c r="C577" s="807" t="s">
        <v>15</v>
      </c>
      <c r="D577" s="808"/>
      <c r="E577" s="97"/>
      <c r="F577" s="63"/>
      <c r="G577" s="63"/>
      <c r="H577" s="238">
        <f t="shared" si="322"/>
        <v>0</v>
      </c>
      <c r="I577" s="63"/>
      <c r="J577" s="63"/>
      <c r="K577" s="63"/>
      <c r="L577" s="238">
        <f t="shared" ref="L577:L581" si="325">SUM(I577:K577)</f>
        <v>0</v>
      </c>
      <c r="M577" s="63"/>
      <c r="N577" s="63"/>
      <c r="O577" s="63"/>
      <c r="P577" s="238">
        <f t="shared" ref="P577:P581" si="326">SUM(M577:O577)</f>
        <v>0</v>
      </c>
      <c r="Q577" s="246"/>
    </row>
    <row r="578" spans="1:17" s="48" customFormat="1">
      <c r="B578" s="52">
        <v>4500</v>
      </c>
      <c r="C578" s="806" t="s">
        <v>16</v>
      </c>
      <c r="D578" s="801"/>
      <c r="E578" s="97"/>
      <c r="F578" s="63"/>
      <c r="G578" s="63"/>
      <c r="H578" s="238">
        <f t="shared" si="322"/>
        <v>0</v>
      </c>
      <c r="I578" s="63"/>
      <c r="J578" s="63"/>
      <c r="K578" s="63"/>
      <c r="L578" s="238">
        <f t="shared" si="325"/>
        <v>0</v>
      </c>
      <c r="M578" s="63"/>
      <c r="N578" s="63"/>
      <c r="O578" s="63"/>
      <c r="P578" s="238">
        <f t="shared" si="326"/>
        <v>0</v>
      </c>
      <c r="Q578" s="246"/>
    </row>
    <row r="579" spans="1:17" s="48" customFormat="1">
      <c r="B579" s="52">
        <v>4600</v>
      </c>
      <c r="C579" s="796" t="s">
        <v>17</v>
      </c>
      <c r="D579" s="797"/>
      <c r="E579" s="97"/>
      <c r="F579" s="63"/>
      <c r="G579" s="63"/>
      <c r="H579" s="238">
        <f t="shared" si="322"/>
        <v>0</v>
      </c>
      <c r="I579" s="63"/>
      <c r="J579" s="63"/>
      <c r="K579" s="63"/>
      <c r="L579" s="238">
        <f t="shared" si="325"/>
        <v>0</v>
      </c>
      <c r="M579" s="63"/>
      <c r="N579" s="63"/>
      <c r="O579" s="63"/>
      <c r="P579" s="238">
        <f t="shared" si="326"/>
        <v>0</v>
      </c>
      <c r="Q579" s="246"/>
    </row>
    <row r="580" spans="1:17" s="48" customFormat="1">
      <c r="B580" s="2" t="s">
        <v>18</v>
      </c>
      <c r="C580" s="798" t="s">
        <v>19</v>
      </c>
      <c r="D580" s="799"/>
      <c r="E580" s="97"/>
      <c r="F580" s="63"/>
      <c r="G580" s="63"/>
      <c r="H580" s="238">
        <f t="shared" si="322"/>
        <v>0</v>
      </c>
      <c r="I580" s="63"/>
      <c r="J580" s="63"/>
      <c r="K580" s="63"/>
      <c r="L580" s="238">
        <f t="shared" si="325"/>
        <v>0</v>
      </c>
      <c r="M580" s="63"/>
      <c r="N580" s="63"/>
      <c r="O580" s="63"/>
      <c r="P580" s="238">
        <f t="shared" si="326"/>
        <v>0</v>
      </c>
      <c r="Q580" s="246"/>
    </row>
    <row r="581" spans="1:17" s="48" customFormat="1" ht="12" thickBot="1">
      <c r="B581" s="55">
        <v>98</v>
      </c>
      <c r="C581" s="800" t="s">
        <v>20</v>
      </c>
      <c r="D581" s="801"/>
      <c r="E581" s="239"/>
      <c r="F581" s="240"/>
      <c r="G581" s="240"/>
      <c r="H581" s="238">
        <f t="shared" si="322"/>
        <v>0</v>
      </c>
      <c r="I581" s="240"/>
      <c r="J581" s="240"/>
      <c r="K581" s="240"/>
      <c r="L581" s="238">
        <f t="shared" si="325"/>
        <v>0</v>
      </c>
      <c r="M581" s="240"/>
      <c r="N581" s="240"/>
      <c r="O581" s="240"/>
      <c r="P581" s="238">
        <f t="shared" si="326"/>
        <v>0</v>
      </c>
      <c r="Q581" s="246"/>
    </row>
    <row r="582" spans="1:17" s="48" customFormat="1" ht="12" thickBot="1">
      <c r="B582" s="45"/>
      <c r="C582" s="46"/>
      <c r="D582" s="56" t="s">
        <v>27</v>
      </c>
      <c r="E582" s="233">
        <f>SUM(E571+E572+E573+E574+E575+E577+E578+E579+E580+E581)</f>
        <v>6464</v>
      </c>
      <c r="F582" s="234">
        <f t="shared" ref="F582:G582" si="327">SUM(F571+F572+F573+F574+F575+F577+F578+F579+F580+F581)</f>
        <v>0</v>
      </c>
      <c r="G582" s="234">
        <f t="shared" si="327"/>
        <v>0</v>
      </c>
      <c r="H582" s="235">
        <f>SUM(H571:H581)</f>
        <v>6464</v>
      </c>
      <c r="I582" s="234">
        <f>SUM(I571+I572+I573+I574+I575+I577+I578+I579+I580+I581)</f>
        <v>12188</v>
      </c>
      <c r="J582" s="234">
        <f t="shared" ref="J582:K582" si="328">SUM(J571+J572+J573+J574+J575+J577+J578+J579+J580+J581)</f>
        <v>0</v>
      </c>
      <c r="K582" s="234">
        <f t="shared" si="328"/>
        <v>0</v>
      </c>
      <c r="L582" s="235">
        <f>SUM(L571:L581)</f>
        <v>12188</v>
      </c>
      <c r="M582" s="234">
        <f>SUM(M571+M572+M573+M574+M575+M577+M578+M579+M580+M581)</f>
        <v>9156</v>
      </c>
      <c r="N582" s="234">
        <f t="shared" ref="N582:O582" si="329">SUM(N571+N572+N573+N574+N575+N577+N578+N579+N580+N581)</f>
        <v>0</v>
      </c>
      <c r="O582" s="234">
        <f t="shared" si="329"/>
        <v>0</v>
      </c>
      <c r="P582" s="235">
        <f>SUM(P571:P581)</f>
        <v>9156</v>
      </c>
      <c r="Q582" s="246"/>
    </row>
    <row r="583" spans="1:17" s="48" customFormat="1" ht="12" thickBot="1">
      <c r="B583" s="106"/>
      <c r="C583" s="57"/>
      <c r="D583" s="107"/>
      <c r="E583" s="237"/>
      <c r="F583" s="237"/>
      <c r="G583" s="237"/>
      <c r="H583" s="237"/>
      <c r="I583" s="237"/>
      <c r="J583" s="237"/>
      <c r="K583" s="237"/>
      <c r="L583" s="237"/>
      <c r="M583" s="237"/>
      <c r="N583" s="237"/>
      <c r="O583" s="237"/>
      <c r="P583" s="237"/>
      <c r="Q583" s="246"/>
    </row>
    <row r="584" spans="1:17" s="48" customFormat="1" ht="32.25" thickBot="1">
      <c r="A584" s="82"/>
      <c r="B584" s="33"/>
      <c r="C584" s="34" t="s">
        <v>22</v>
      </c>
      <c r="D584" s="34" t="s">
        <v>23</v>
      </c>
      <c r="E584" s="205" t="s">
        <v>2</v>
      </c>
      <c r="F584" s="206" t="s">
        <v>3</v>
      </c>
      <c r="G584" s="206" t="s">
        <v>4</v>
      </c>
      <c r="H584" s="207" t="s">
        <v>5</v>
      </c>
      <c r="I584" s="550" t="s">
        <v>2</v>
      </c>
      <c r="J584" s="551" t="s">
        <v>3</v>
      </c>
      <c r="K584" s="551" t="s">
        <v>4</v>
      </c>
      <c r="L584" s="552" t="s">
        <v>5</v>
      </c>
      <c r="M584" s="550" t="s">
        <v>2</v>
      </c>
      <c r="N584" s="551" t="s">
        <v>3</v>
      </c>
      <c r="O584" s="551" t="s">
        <v>4</v>
      </c>
      <c r="P584" s="552" t="s">
        <v>5</v>
      </c>
      <c r="Q584" s="246"/>
    </row>
    <row r="585" spans="1:17" s="48" customFormat="1" ht="12" thickBot="1">
      <c r="A585" s="82"/>
      <c r="B585" s="35" t="s">
        <v>24</v>
      </c>
      <c r="C585" s="36">
        <v>714</v>
      </c>
      <c r="D585" s="102" t="s">
        <v>71</v>
      </c>
      <c r="E585" s="96"/>
      <c r="F585" s="49"/>
      <c r="G585" s="49"/>
      <c r="H585" s="50"/>
      <c r="I585" s="278"/>
      <c r="J585" s="49"/>
      <c r="K585" s="49"/>
      <c r="L585" s="50"/>
      <c r="M585" s="278"/>
      <c r="N585" s="49"/>
      <c r="O585" s="49"/>
      <c r="P585" s="50"/>
      <c r="Q585" s="246"/>
    </row>
    <row r="586" spans="1:17" s="48" customFormat="1">
      <c r="A586" s="82"/>
      <c r="B586" s="51" t="s">
        <v>7</v>
      </c>
      <c r="C586" s="811" t="s">
        <v>26</v>
      </c>
      <c r="D586" s="812"/>
      <c r="E586" s="98"/>
      <c r="F586" s="66">
        <v>30000</v>
      </c>
      <c r="G586" s="66"/>
      <c r="H586" s="238">
        <f>SUM(E586:G586)</f>
        <v>30000</v>
      </c>
      <c r="I586" s="66"/>
      <c r="J586" s="66">
        <v>30000</v>
      </c>
      <c r="K586" s="66"/>
      <c r="L586" s="238">
        <f>SUM(I586:K586)</f>
        <v>30000</v>
      </c>
      <c r="M586" s="66"/>
      <c r="N586" s="66">
        <v>29360</v>
      </c>
      <c r="O586" s="66"/>
      <c r="P586" s="238">
        <f>SUM(M586:O586)</f>
        <v>29360</v>
      </c>
      <c r="Q586" s="246"/>
    </row>
    <row r="587" spans="1:17" s="48" customFormat="1">
      <c r="A587" s="82"/>
      <c r="B587" s="52">
        <v>1000</v>
      </c>
      <c r="C587" s="804" t="s">
        <v>9</v>
      </c>
      <c r="D587" s="805"/>
      <c r="E587" s="97"/>
      <c r="F587" s="63">
        <v>10540</v>
      </c>
      <c r="G587" s="63"/>
      <c r="H587" s="238">
        <f t="shared" ref="H587:H596" si="330">SUM(E587:G587)</f>
        <v>10540</v>
      </c>
      <c r="I587" s="63"/>
      <c r="J587" s="63">
        <v>15094</v>
      </c>
      <c r="K587" s="63"/>
      <c r="L587" s="238">
        <f t="shared" ref="L587:L590" si="331">SUM(I587:K587)</f>
        <v>15094</v>
      </c>
      <c r="M587" s="63"/>
      <c r="N587" s="63">
        <v>13247</v>
      </c>
      <c r="O587" s="63"/>
      <c r="P587" s="238">
        <f t="shared" ref="P587:P590" si="332">SUM(M587:O587)</f>
        <v>13247</v>
      </c>
      <c r="Q587" s="246"/>
    </row>
    <row r="588" spans="1:17" s="48" customFormat="1">
      <c r="A588" s="82"/>
      <c r="B588" s="53" t="s">
        <v>10</v>
      </c>
      <c r="C588" s="804" t="s">
        <v>11</v>
      </c>
      <c r="D588" s="805"/>
      <c r="E588" s="97"/>
      <c r="F588" s="63"/>
      <c r="G588" s="63"/>
      <c r="H588" s="238">
        <f t="shared" si="330"/>
        <v>0</v>
      </c>
      <c r="I588" s="63"/>
      <c r="J588" s="63"/>
      <c r="K588" s="63"/>
      <c r="L588" s="238">
        <f t="shared" si="331"/>
        <v>0</v>
      </c>
      <c r="M588" s="63"/>
      <c r="N588" s="63"/>
      <c r="O588" s="63"/>
      <c r="P588" s="238">
        <f t="shared" si="332"/>
        <v>0</v>
      </c>
      <c r="Q588" s="246"/>
    </row>
    <row r="589" spans="1:17" s="48" customFormat="1">
      <c r="A589" s="82"/>
      <c r="B589" s="54" t="s">
        <v>12</v>
      </c>
      <c r="C589" s="806" t="s">
        <v>13</v>
      </c>
      <c r="D589" s="801"/>
      <c r="E589" s="97"/>
      <c r="F589" s="63"/>
      <c r="G589" s="63"/>
      <c r="H589" s="238">
        <f t="shared" si="330"/>
        <v>0</v>
      </c>
      <c r="I589" s="63"/>
      <c r="J589" s="63"/>
      <c r="K589" s="63"/>
      <c r="L589" s="238">
        <f t="shared" si="331"/>
        <v>0</v>
      </c>
      <c r="M589" s="63"/>
      <c r="N589" s="63"/>
      <c r="O589" s="63"/>
      <c r="P589" s="238">
        <f t="shared" si="332"/>
        <v>0</v>
      </c>
      <c r="Q589" s="246"/>
    </row>
    <row r="590" spans="1:17" s="48" customFormat="1">
      <c r="A590" s="82"/>
      <c r="B590" s="52">
        <v>4200</v>
      </c>
      <c r="C590" s="806" t="s">
        <v>14</v>
      </c>
      <c r="D590" s="801"/>
      <c r="E590" s="97"/>
      <c r="F590" s="63"/>
      <c r="G590" s="63"/>
      <c r="H590" s="238">
        <f t="shared" si="330"/>
        <v>0</v>
      </c>
      <c r="I590" s="63"/>
      <c r="J590" s="63"/>
      <c r="K590" s="63"/>
      <c r="L590" s="238">
        <f t="shared" si="331"/>
        <v>0</v>
      </c>
      <c r="M590" s="63"/>
      <c r="N590" s="63"/>
      <c r="O590" s="63"/>
      <c r="P590" s="238">
        <f t="shared" si="332"/>
        <v>0</v>
      </c>
      <c r="Q590" s="246"/>
    </row>
    <row r="591" spans="1:17" s="48" customFormat="1" ht="17.25" customHeight="1">
      <c r="A591" s="82"/>
      <c r="B591" s="41"/>
      <c r="C591" s="42">
        <v>4214</v>
      </c>
      <c r="D591" s="103" t="s">
        <v>91</v>
      </c>
      <c r="E591" s="97"/>
      <c r="F591" s="63"/>
      <c r="G591" s="63"/>
      <c r="H591" s="238"/>
      <c r="I591" s="63"/>
      <c r="J591" s="63"/>
      <c r="K591" s="63"/>
      <c r="L591" s="238"/>
      <c r="M591" s="63"/>
      <c r="N591" s="63"/>
      <c r="O591" s="63"/>
      <c r="P591" s="238"/>
      <c r="Q591" s="246"/>
    </row>
    <row r="592" spans="1:17" s="48" customFormat="1">
      <c r="A592" s="82"/>
      <c r="B592" s="52">
        <v>4300</v>
      </c>
      <c r="C592" s="807" t="s">
        <v>15</v>
      </c>
      <c r="D592" s="808"/>
      <c r="E592" s="97"/>
      <c r="F592" s="63"/>
      <c r="G592" s="63"/>
      <c r="H592" s="238">
        <f t="shared" si="330"/>
        <v>0</v>
      </c>
      <c r="I592" s="63"/>
      <c r="J592" s="63"/>
      <c r="K592" s="63"/>
      <c r="L592" s="238">
        <f t="shared" ref="L592:L596" si="333">SUM(I592:K592)</f>
        <v>0</v>
      </c>
      <c r="M592" s="63"/>
      <c r="N592" s="63"/>
      <c r="O592" s="63"/>
      <c r="P592" s="238">
        <f t="shared" ref="P592:P596" si="334">SUM(M592:O592)</f>
        <v>0</v>
      </c>
      <c r="Q592" s="246"/>
    </row>
    <row r="593" spans="1:17" s="48" customFormat="1">
      <c r="A593" s="82"/>
      <c r="B593" s="52">
        <v>4500</v>
      </c>
      <c r="C593" s="806" t="s">
        <v>16</v>
      </c>
      <c r="D593" s="801"/>
      <c r="E593" s="97"/>
      <c r="F593" s="63">
        <v>14000</v>
      </c>
      <c r="G593" s="63"/>
      <c r="H593" s="238">
        <f t="shared" si="330"/>
        <v>14000</v>
      </c>
      <c r="I593" s="63"/>
      <c r="J593" s="63">
        <v>25500</v>
      </c>
      <c r="K593" s="63"/>
      <c r="L593" s="238">
        <f t="shared" si="333"/>
        <v>25500</v>
      </c>
      <c r="M593" s="63"/>
      <c r="N593" s="63">
        <v>17600</v>
      </c>
      <c r="O593" s="63"/>
      <c r="P593" s="238">
        <f t="shared" si="334"/>
        <v>17600</v>
      </c>
      <c r="Q593" s="246"/>
    </row>
    <row r="594" spans="1:17" s="48" customFormat="1">
      <c r="A594" s="82"/>
      <c r="B594" s="52">
        <v>4600</v>
      </c>
      <c r="C594" s="796" t="s">
        <v>17</v>
      </c>
      <c r="D594" s="797"/>
      <c r="E594" s="97"/>
      <c r="F594" s="63"/>
      <c r="G594" s="63"/>
      <c r="H594" s="238">
        <f t="shared" si="330"/>
        <v>0</v>
      </c>
      <c r="I594" s="63"/>
      <c r="J594" s="63"/>
      <c r="K594" s="63"/>
      <c r="L594" s="238">
        <f t="shared" si="333"/>
        <v>0</v>
      </c>
      <c r="M594" s="63"/>
      <c r="N594" s="63"/>
      <c r="O594" s="63"/>
      <c r="P594" s="238">
        <f t="shared" si="334"/>
        <v>0</v>
      </c>
      <c r="Q594" s="246"/>
    </row>
    <row r="595" spans="1:17" s="48" customFormat="1">
      <c r="A595" s="82"/>
      <c r="B595" s="2" t="s">
        <v>18</v>
      </c>
      <c r="C595" s="798" t="s">
        <v>19</v>
      </c>
      <c r="D595" s="799"/>
      <c r="E595" s="97"/>
      <c r="F595" s="63">
        <v>20000</v>
      </c>
      <c r="G595" s="63"/>
      <c r="H595" s="238">
        <f t="shared" si="330"/>
        <v>20000</v>
      </c>
      <c r="I595" s="63"/>
      <c r="J595" s="63">
        <v>18446</v>
      </c>
      <c r="K595" s="63"/>
      <c r="L595" s="238">
        <f t="shared" si="333"/>
        <v>18446</v>
      </c>
      <c r="M595" s="63"/>
      <c r="N595" s="63">
        <v>8446</v>
      </c>
      <c r="O595" s="63"/>
      <c r="P595" s="238">
        <f t="shared" si="334"/>
        <v>8446</v>
      </c>
      <c r="Q595" s="246"/>
    </row>
    <row r="596" spans="1:17" s="48" customFormat="1" ht="12" thickBot="1">
      <c r="A596" s="82"/>
      <c r="B596" s="55">
        <v>98</v>
      </c>
      <c r="C596" s="800" t="s">
        <v>20</v>
      </c>
      <c r="D596" s="801"/>
      <c r="E596" s="239"/>
      <c r="F596" s="240"/>
      <c r="G596" s="240"/>
      <c r="H596" s="238">
        <f t="shared" si="330"/>
        <v>0</v>
      </c>
      <c r="I596" s="240"/>
      <c r="J596" s="240"/>
      <c r="K596" s="240"/>
      <c r="L596" s="238">
        <f t="shared" si="333"/>
        <v>0</v>
      </c>
      <c r="M596" s="240"/>
      <c r="N596" s="240"/>
      <c r="O596" s="240"/>
      <c r="P596" s="238">
        <f t="shared" si="334"/>
        <v>0</v>
      </c>
      <c r="Q596" s="246"/>
    </row>
    <row r="597" spans="1:17" s="48" customFormat="1" ht="12" thickBot="1">
      <c r="A597" s="82"/>
      <c r="B597" s="45"/>
      <c r="C597" s="46"/>
      <c r="D597" s="56" t="s">
        <v>27</v>
      </c>
      <c r="E597" s="233">
        <f>SUM(E586+E587+E588+E589+E590+E592+E593+E594+E595+E596)</f>
        <v>0</v>
      </c>
      <c r="F597" s="234">
        <f t="shared" ref="F597:G597" si="335">SUM(F586+F587+F588+F589+F590+F592+F593+F594+F595+F596)</f>
        <v>74540</v>
      </c>
      <c r="G597" s="234">
        <f t="shared" si="335"/>
        <v>0</v>
      </c>
      <c r="H597" s="235">
        <f>SUM(H586:H596)</f>
        <v>74540</v>
      </c>
      <c r="I597" s="234">
        <f>SUM(I586+I587+I588+I589+I590+I592+I593+I594+I595+I596)</f>
        <v>0</v>
      </c>
      <c r="J597" s="234">
        <f t="shared" ref="J597:K597" si="336">SUM(J586+J587+J588+J589+J590+J592+J593+J594+J595+J596)</f>
        <v>89040</v>
      </c>
      <c r="K597" s="234">
        <f t="shared" si="336"/>
        <v>0</v>
      </c>
      <c r="L597" s="235">
        <f>SUM(L586:L596)</f>
        <v>89040</v>
      </c>
      <c r="M597" s="234">
        <f>SUM(M586+M587+M588+M589+M590+M592+M593+M594+M595+M596)</f>
        <v>0</v>
      </c>
      <c r="N597" s="234">
        <f t="shared" ref="N597:O597" si="337">SUM(N586+N587+N588+N589+N590+N592+N593+N594+N595+N596)</f>
        <v>68653</v>
      </c>
      <c r="O597" s="234">
        <f t="shared" si="337"/>
        <v>0</v>
      </c>
      <c r="P597" s="235">
        <f>SUM(P586:P596)</f>
        <v>68653</v>
      </c>
      <c r="Q597" s="246"/>
    </row>
    <row r="598" spans="1:17" s="48" customFormat="1" ht="12" thickBot="1">
      <c r="B598" s="79"/>
      <c r="C598" s="820"/>
      <c r="D598" s="821"/>
      <c r="E598" s="237"/>
      <c r="F598" s="237"/>
      <c r="G598" s="237"/>
      <c r="H598" s="237"/>
      <c r="I598" s="237"/>
      <c r="J598" s="237"/>
      <c r="K598" s="237"/>
      <c r="L598" s="237"/>
      <c r="M598" s="237"/>
      <c r="N598" s="237"/>
      <c r="O598" s="237"/>
      <c r="P598" s="237"/>
      <c r="Q598" s="246"/>
    </row>
    <row r="599" spans="1:17" s="48" customFormat="1" ht="32.25" thickBot="1">
      <c r="B599" s="33"/>
      <c r="C599" s="34" t="s">
        <v>22</v>
      </c>
      <c r="D599" s="34" t="s">
        <v>23</v>
      </c>
      <c r="E599" s="205" t="s">
        <v>2</v>
      </c>
      <c r="F599" s="206" t="s">
        <v>3</v>
      </c>
      <c r="G599" s="206" t="s">
        <v>4</v>
      </c>
      <c r="H599" s="207" t="s">
        <v>5</v>
      </c>
      <c r="I599" s="550" t="s">
        <v>2</v>
      </c>
      <c r="J599" s="551" t="s">
        <v>3</v>
      </c>
      <c r="K599" s="551" t="s">
        <v>4</v>
      </c>
      <c r="L599" s="552" t="s">
        <v>5</v>
      </c>
      <c r="M599" s="550" t="s">
        <v>2</v>
      </c>
      <c r="N599" s="551" t="s">
        <v>3</v>
      </c>
      <c r="O599" s="551" t="s">
        <v>4</v>
      </c>
      <c r="P599" s="552" t="s">
        <v>5</v>
      </c>
      <c r="Q599" s="246"/>
    </row>
    <row r="600" spans="1:17" s="48" customFormat="1" ht="12" thickBot="1">
      <c r="B600" s="35" t="s">
        <v>24</v>
      </c>
      <c r="C600" s="36">
        <v>738</v>
      </c>
      <c r="D600" s="102" t="s">
        <v>72</v>
      </c>
      <c r="E600" s="96"/>
      <c r="F600" s="49"/>
      <c r="G600" s="49"/>
      <c r="H600" s="50"/>
      <c r="I600" s="278"/>
      <c r="J600" s="49"/>
      <c r="K600" s="49"/>
      <c r="L600" s="50"/>
      <c r="M600" s="278"/>
      <c r="N600" s="49"/>
      <c r="O600" s="49"/>
      <c r="P600" s="50"/>
      <c r="Q600" s="246"/>
    </row>
    <row r="601" spans="1:17" s="48" customFormat="1">
      <c r="B601" s="51" t="s">
        <v>7</v>
      </c>
      <c r="C601" s="811" t="s">
        <v>26</v>
      </c>
      <c r="D601" s="812"/>
      <c r="E601" s="98"/>
      <c r="F601" s="66"/>
      <c r="G601" s="66"/>
      <c r="H601" s="238">
        <f>SUM(E601:G601)</f>
        <v>0</v>
      </c>
      <c r="I601" s="66"/>
      <c r="J601" s="66"/>
      <c r="K601" s="66"/>
      <c r="L601" s="238">
        <f>SUM(I601:K601)</f>
        <v>0</v>
      </c>
      <c r="M601" s="66"/>
      <c r="N601" s="66"/>
      <c r="O601" s="66"/>
      <c r="P601" s="238">
        <f>SUM(M601:O601)</f>
        <v>0</v>
      </c>
      <c r="Q601" s="246"/>
    </row>
    <row r="602" spans="1:17" s="48" customFormat="1">
      <c r="B602" s="52">
        <v>1000</v>
      </c>
      <c r="C602" s="804" t="s">
        <v>9</v>
      </c>
      <c r="D602" s="805"/>
      <c r="E602" s="97"/>
      <c r="F602" s="63"/>
      <c r="G602" s="63"/>
      <c r="H602" s="238">
        <f t="shared" ref="H602:H611" si="338">SUM(E602:G602)</f>
        <v>0</v>
      </c>
      <c r="I602" s="63"/>
      <c r="J602" s="63"/>
      <c r="K602" s="63"/>
      <c r="L602" s="238">
        <f t="shared" ref="L602:L605" si="339">SUM(I602:K602)</f>
        <v>0</v>
      </c>
      <c r="M602" s="63"/>
      <c r="N602" s="63"/>
      <c r="O602" s="63"/>
      <c r="P602" s="238">
        <f t="shared" ref="P602:P605" si="340">SUM(M602:O602)</f>
        <v>0</v>
      </c>
      <c r="Q602" s="246"/>
    </row>
    <row r="603" spans="1:17" s="48" customFormat="1">
      <c r="B603" s="53" t="s">
        <v>10</v>
      </c>
      <c r="C603" s="804" t="s">
        <v>11</v>
      </c>
      <c r="D603" s="805"/>
      <c r="E603" s="97"/>
      <c r="F603" s="63"/>
      <c r="G603" s="63"/>
      <c r="H603" s="238">
        <f t="shared" si="338"/>
        <v>0</v>
      </c>
      <c r="I603" s="63"/>
      <c r="J603" s="63"/>
      <c r="K603" s="63"/>
      <c r="L603" s="238">
        <f t="shared" si="339"/>
        <v>0</v>
      </c>
      <c r="M603" s="63"/>
      <c r="N603" s="63"/>
      <c r="O603" s="63"/>
      <c r="P603" s="238">
        <f t="shared" si="340"/>
        <v>0</v>
      </c>
      <c r="Q603" s="246"/>
    </row>
    <row r="604" spans="1:17" s="48" customFormat="1">
      <c r="B604" s="54" t="s">
        <v>12</v>
      </c>
      <c r="C604" s="806" t="s">
        <v>13</v>
      </c>
      <c r="D604" s="801"/>
      <c r="E604" s="97"/>
      <c r="F604" s="63"/>
      <c r="G604" s="63"/>
      <c r="H604" s="238">
        <f t="shared" si="338"/>
        <v>0</v>
      </c>
      <c r="I604" s="63"/>
      <c r="J604" s="63"/>
      <c r="K604" s="63"/>
      <c r="L604" s="238">
        <f t="shared" si="339"/>
        <v>0</v>
      </c>
      <c r="M604" s="63"/>
      <c r="N604" s="63"/>
      <c r="O604" s="63"/>
      <c r="P604" s="238">
        <f t="shared" si="340"/>
        <v>0</v>
      </c>
      <c r="Q604" s="246"/>
    </row>
    <row r="605" spans="1:17" s="48" customFormat="1">
      <c r="B605" s="52">
        <v>4200</v>
      </c>
      <c r="C605" s="806" t="s">
        <v>14</v>
      </c>
      <c r="D605" s="801"/>
      <c r="E605" s="97"/>
      <c r="F605" s="63"/>
      <c r="G605" s="63"/>
      <c r="H605" s="238">
        <f t="shared" si="338"/>
        <v>0</v>
      </c>
      <c r="I605" s="63"/>
      <c r="J605" s="63"/>
      <c r="K605" s="63"/>
      <c r="L605" s="238">
        <f t="shared" si="339"/>
        <v>0</v>
      </c>
      <c r="M605" s="63"/>
      <c r="N605" s="63"/>
      <c r="O605" s="63"/>
      <c r="P605" s="238">
        <f t="shared" si="340"/>
        <v>0</v>
      </c>
      <c r="Q605" s="246"/>
    </row>
    <row r="606" spans="1:17" s="48" customFormat="1" ht="16.5" customHeight="1">
      <c r="B606" s="41"/>
      <c r="C606" s="42">
        <v>4214</v>
      </c>
      <c r="D606" s="103" t="s">
        <v>91</v>
      </c>
      <c r="E606" s="97"/>
      <c r="F606" s="63"/>
      <c r="G606" s="63"/>
      <c r="H606" s="238"/>
      <c r="I606" s="63"/>
      <c r="J606" s="63"/>
      <c r="K606" s="63"/>
      <c r="L606" s="238"/>
      <c r="M606" s="63"/>
      <c r="N606" s="63"/>
      <c r="O606" s="63"/>
      <c r="P606" s="238"/>
      <c r="Q606" s="246"/>
    </row>
    <row r="607" spans="1:17" s="48" customFormat="1">
      <c r="B607" s="52">
        <v>4300</v>
      </c>
      <c r="C607" s="807" t="s">
        <v>15</v>
      </c>
      <c r="D607" s="808"/>
      <c r="E607" s="97"/>
      <c r="F607" s="63"/>
      <c r="G607" s="63"/>
      <c r="H607" s="238">
        <f t="shared" si="338"/>
        <v>0</v>
      </c>
      <c r="I607" s="63"/>
      <c r="J607" s="63"/>
      <c r="K607" s="63"/>
      <c r="L607" s="238">
        <f t="shared" ref="L607:L611" si="341">SUM(I607:K607)</f>
        <v>0</v>
      </c>
      <c r="M607" s="63"/>
      <c r="N607" s="63"/>
      <c r="O607" s="63"/>
      <c r="P607" s="238">
        <f t="shared" ref="P607:P611" si="342">SUM(M607:O607)</f>
        <v>0</v>
      </c>
      <c r="Q607" s="246"/>
    </row>
    <row r="608" spans="1:17" s="48" customFormat="1">
      <c r="B608" s="52">
        <v>4500</v>
      </c>
      <c r="C608" s="806" t="s">
        <v>16</v>
      </c>
      <c r="D608" s="801"/>
      <c r="E608" s="97">
        <v>164479</v>
      </c>
      <c r="F608" s="63"/>
      <c r="G608" s="63"/>
      <c r="H608" s="238">
        <f t="shared" si="338"/>
        <v>164479</v>
      </c>
      <c r="I608" s="63">
        <v>164479</v>
      </c>
      <c r="J608" s="63"/>
      <c r="K608" s="63"/>
      <c r="L608" s="238">
        <f t="shared" si="341"/>
        <v>164479</v>
      </c>
      <c r="M608" s="63">
        <v>164477</v>
      </c>
      <c r="N608" s="63"/>
      <c r="O608" s="63"/>
      <c r="P608" s="238">
        <f t="shared" si="342"/>
        <v>164477</v>
      </c>
      <c r="Q608" s="246"/>
    </row>
    <row r="609" spans="2:17" s="48" customFormat="1">
      <c r="B609" s="52">
        <v>4600</v>
      </c>
      <c r="C609" s="796" t="s">
        <v>17</v>
      </c>
      <c r="D609" s="797"/>
      <c r="E609" s="97"/>
      <c r="F609" s="63"/>
      <c r="G609" s="63"/>
      <c r="H609" s="238">
        <f t="shared" si="338"/>
        <v>0</v>
      </c>
      <c r="I609" s="63"/>
      <c r="J609" s="63"/>
      <c r="K609" s="63"/>
      <c r="L609" s="238">
        <f t="shared" si="341"/>
        <v>0</v>
      </c>
      <c r="M609" s="63"/>
      <c r="N609" s="63"/>
      <c r="O609" s="63"/>
      <c r="P609" s="238">
        <f t="shared" si="342"/>
        <v>0</v>
      </c>
      <c r="Q609" s="246"/>
    </row>
    <row r="610" spans="2:17" s="48" customFormat="1">
      <c r="B610" s="2" t="s">
        <v>18</v>
      </c>
      <c r="C610" s="798" t="s">
        <v>19</v>
      </c>
      <c r="D610" s="799"/>
      <c r="E610" s="97"/>
      <c r="F610" s="63"/>
      <c r="G610" s="63"/>
      <c r="H610" s="238">
        <f t="shared" si="338"/>
        <v>0</v>
      </c>
      <c r="I610" s="63"/>
      <c r="J610" s="63"/>
      <c r="K610" s="63"/>
      <c r="L610" s="238">
        <f t="shared" si="341"/>
        <v>0</v>
      </c>
      <c r="M610" s="63"/>
      <c r="N610" s="63"/>
      <c r="O610" s="63"/>
      <c r="P610" s="238">
        <f t="shared" si="342"/>
        <v>0</v>
      </c>
      <c r="Q610" s="246"/>
    </row>
    <row r="611" spans="2:17" s="48" customFormat="1" ht="12" thickBot="1">
      <c r="B611" s="55">
        <v>98</v>
      </c>
      <c r="C611" s="800" t="s">
        <v>20</v>
      </c>
      <c r="D611" s="801"/>
      <c r="E611" s="239"/>
      <c r="F611" s="240"/>
      <c r="G611" s="240"/>
      <c r="H611" s="238">
        <f t="shared" si="338"/>
        <v>0</v>
      </c>
      <c r="I611" s="240"/>
      <c r="J611" s="240"/>
      <c r="K611" s="240"/>
      <c r="L611" s="238">
        <f t="shared" si="341"/>
        <v>0</v>
      </c>
      <c r="M611" s="240"/>
      <c r="N611" s="240"/>
      <c r="O611" s="240"/>
      <c r="P611" s="238">
        <f t="shared" si="342"/>
        <v>0</v>
      </c>
      <c r="Q611" s="246"/>
    </row>
    <row r="612" spans="2:17" s="48" customFormat="1" ht="12" thickBot="1">
      <c r="B612" s="45"/>
      <c r="C612" s="46"/>
      <c r="D612" s="56" t="s">
        <v>30</v>
      </c>
      <c r="E612" s="233">
        <f>SUM(E601+E602+E603+E604+E605+E607+E608+E609+E610+E611)</f>
        <v>164479</v>
      </c>
      <c r="F612" s="234">
        <f t="shared" ref="F612:G612" si="343">SUM(F601+F602+F603+F604+F605+F607+F608+F609+F610+F611)</f>
        <v>0</v>
      </c>
      <c r="G612" s="234">
        <f t="shared" si="343"/>
        <v>0</v>
      </c>
      <c r="H612" s="235">
        <f>SUM(H601:H611)</f>
        <v>164479</v>
      </c>
      <c r="I612" s="234">
        <f>SUM(I601+I602+I603+I604+I605+I607+I608+I609+I610+I611)</f>
        <v>164479</v>
      </c>
      <c r="J612" s="234">
        <f t="shared" ref="J612:K612" si="344">SUM(J601+J602+J603+J604+J605+J607+J608+J609+J610+J611)</f>
        <v>0</v>
      </c>
      <c r="K612" s="234">
        <f t="shared" si="344"/>
        <v>0</v>
      </c>
      <c r="L612" s="235">
        <f>SUM(L601:L611)</f>
        <v>164479</v>
      </c>
      <c r="M612" s="234">
        <f>SUM(M601+M602+M603+M604+M605+M607+M608+M609+M610+M611)</f>
        <v>164477</v>
      </c>
      <c r="N612" s="234">
        <f t="shared" ref="N612:O612" si="345">SUM(N601+N602+N603+N604+N605+N607+N608+N609+N610+N611)</f>
        <v>0</v>
      </c>
      <c r="O612" s="234">
        <f t="shared" si="345"/>
        <v>0</v>
      </c>
      <c r="P612" s="235">
        <f>SUM(P601:P611)</f>
        <v>164477</v>
      </c>
      <c r="Q612" s="246"/>
    </row>
    <row r="613" spans="2:17" s="48" customFormat="1" ht="12" thickBot="1">
      <c r="B613" s="41"/>
      <c r="C613" s="91"/>
      <c r="D613" s="127"/>
      <c r="E613" s="236"/>
      <c r="F613" s="236"/>
      <c r="G613" s="236"/>
      <c r="H613" s="236"/>
      <c r="I613" s="236"/>
      <c r="J613" s="236"/>
      <c r="K613" s="236"/>
      <c r="L613" s="236"/>
      <c r="M613" s="236"/>
      <c r="N613" s="236"/>
      <c r="O613" s="236"/>
      <c r="P613" s="236"/>
      <c r="Q613" s="246"/>
    </row>
    <row r="614" spans="2:17" s="48" customFormat="1" ht="32.25" thickBot="1">
      <c r="B614" s="33"/>
      <c r="C614" s="34" t="s">
        <v>22</v>
      </c>
      <c r="D614" s="34" t="s">
        <v>23</v>
      </c>
      <c r="E614" s="205" t="s">
        <v>2</v>
      </c>
      <c r="F614" s="206" t="s">
        <v>3</v>
      </c>
      <c r="G614" s="206" t="s">
        <v>4</v>
      </c>
      <c r="H614" s="207" t="s">
        <v>5</v>
      </c>
      <c r="I614" s="550" t="s">
        <v>2</v>
      </c>
      <c r="J614" s="551" t="s">
        <v>3</v>
      </c>
      <c r="K614" s="551" t="s">
        <v>4</v>
      </c>
      <c r="L614" s="552" t="s">
        <v>5</v>
      </c>
      <c r="M614" s="550" t="s">
        <v>2</v>
      </c>
      <c r="N614" s="551" t="s">
        <v>3</v>
      </c>
      <c r="O614" s="551" t="s">
        <v>4</v>
      </c>
      <c r="P614" s="552" t="s">
        <v>5</v>
      </c>
      <c r="Q614" s="246"/>
    </row>
    <row r="615" spans="2:17" s="48" customFormat="1" ht="12" thickBot="1">
      <c r="B615" s="35" t="s">
        <v>24</v>
      </c>
      <c r="C615" s="36">
        <v>739</v>
      </c>
      <c r="D615" s="102" t="s">
        <v>73</v>
      </c>
      <c r="E615" s="96"/>
      <c r="F615" s="49"/>
      <c r="G615" s="49"/>
      <c r="H615" s="50"/>
      <c r="I615" s="278"/>
      <c r="J615" s="49"/>
      <c r="K615" s="49"/>
      <c r="L615" s="50"/>
      <c r="M615" s="278"/>
      <c r="N615" s="49"/>
      <c r="O615" s="49"/>
      <c r="P615" s="50"/>
      <c r="Q615" s="246"/>
    </row>
    <row r="616" spans="2:17" s="48" customFormat="1">
      <c r="B616" s="51" t="s">
        <v>7</v>
      </c>
      <c r="C616" s="811" t="s">
        <v>26</v>
      </c>
      <c r="D616" s="812"/>
      <c r="E616" s="98">
        <v>195418</v>
      </c>
      <c r="F616" s="66"/>
      <c r="G616" s="66">
        <v>68117</v>
      </c>
      <c r="H616" s="238">
        <f>SUM(E616:G616)</f>
        <v>263535</v>
      </c>
      <c r="I616" s="66">
        <v>236344</v>
      </c>
      <c r="J616" s="66"/>
      <c r="K616" s="66">
        <v>68117</v>
      </c>
      <c r="L616" s="238">
        <f>SUM(I616:K616)</f>
        <v>304461</v>
      </c>
      <c r="M616" s="66">
        <v>229871</v>
      </c>
      <c r="N616" s="66"/>
      <c r="O616" s="66">
        <v>65659</v>
      </c>
      <c r="P616" s="238">
        <f>SUM(M616:O616)</f>
        <v>295530</v>
      </c>
      <c r="Q616" s="246"/>
    </row>
    <row r="617" spans="2:17" s="48" customFormat="1">
      <c r="B617" s="52">
        <v>1000</v>
      </c>
      <c r="C617" s="804" t="s">
        <v>9</v>
      </c>
      <c r="D617" s="805"/>
      <c r="E617" s="97">
        <v>45577</v>
      </c>
      <c r="F617" s="63"/>
      <c r="G617" s="63">
        <v>7785</v>
      </c>
      <c r="H617" s="238">
        <f t="shared" ref="H617:H626" si="346">SUM(E617:G617)</f>
        <v>53362</v>
      </c>
      <c r="I617" s="63">
        <v>45577</v>
      </c>
      <c r="J617" s="63"/>
      <c r="K617" s="63">
        <v>7785</v>
      </c>
      <c r="L617" s="238">
        <f t="shared" ref="L617:L620" si="347">SUM(I617:K617)</f>
        <v>53362</v>
      </c>
      <c r="M617" s="63">
        <v>45323</v>
      </c>
      <c r="N617" s="63"/>
      <c r="O617" s="63">
        <v>7606</v>
      </c>
      <c r="P617" s="238">
        <f t="shared" ref="P617:P620" si="348">SUM(M617:O617)</f>
        <v>52929</v>
      </c>
      <c r="Q617" s="246"/>
    </row>
    <row r="618" spans="2:17" s="48" customFormat="1">
      <c r="B618" s="53" t="s">
        <v>10</v>
      </c>
      <c r="C618" s="804" t="s">
        <v>11</v>
      </c>
      <c r="D618" s="805"/>
      <c r="E618" s="97"/>
      <c r="F618" s="63"/>
      <c r="G618" s="63">
        <v>1500</v>
      </c>
      <c r="H618" s="238">
        <f t="shared" si="346"/>
        <v>1500</v>
      </c>
      <c r="I618" s="63"/>
      <c r="J618" s="63"/>
      <c r="K618" s="63">
        <v>1500</v>
      </c>
      <c r="L618" s="238">
        <f t="shared" si="347"/>
        <v>1500</v>
      </c>
      <c r="M618" s="63"/>
      <c r="N618" s="63"/>
      <c r="O618" s="63">
        <v>1202</v>
      </c>
      <c r="P618" s="238">
        <f t="shared" si="348"/>
        <v>1202</v>
      </c>
      <c r="Q618" s="246"/>
    </row>
    <row r="619" spans="2:17" s="48" customFormat="1">
      <c r="B619" s="54" t="s">
        <v>12</v>
      </c>
      <c r="C619" s="806" t="s">
        <v>13</v>
      </c>
      <c r="D619" s="801"/>
      <c r="E619" s="97"/>
      <c r="F619" s="63"/>
      <c r="G619" s="63"/>
      <c r="H619" s="238">
        <f t="shared" si="346"/>
        <v>0</v>
      </c>
      <c r="I619" s="63"/>
      <c r="J619" s="63"/>
      <c r="K619" s="63"/>
      <c r="L619" s="238">
        <f t="shared" si="347"/>
        <v>0</v>
      </c>
      <c r="M619" s="63"/>
      <c r="N619" s="63"/>
      <c r="O619" s="63">
        <v>0</v>
      </c>
      <c r="P619" s="238">
        <f t="shared" si="348"/>
        <v>0</v>
      </c>
      <c r="Q619" s="246"/>
    </row>
    <row r="620" spans="2:17" s="48" customFormat="1">
      <c r="B620" s="52">
        <v>4200</v>
      </c>
      <c r="C620" s="806" t="s">
        <v>14</v>
      </c>
      <c r="D620" s="801"/>
      <c r="E620" s="97"/>
      <c r="F620" s="63"/>
      <c r="G620" s="63"/>
      <c r="H620" s="238">
        <f t="shared" si="346"/>
        <v>0</v>
      </c>
      <c r="I620" s="63"/>
      <c r="J620" s="63"/>
      <c r="K620" s="63"/>
      <c r="L620" s="238">
        <f t="shared" si="347"/>
        <v>0</v>
      </c>
      <c r="M620" s="63"/>
      <c r="N620" s="63"/>
      <c r="O620" s="63"/>
      <c r="P620" s="238">
        <f t="shared" si="348"/>
        <v>0</v>
      </c>
      <c r="Q620" s="246"/>
    </row>
    <row r="621" spans="2:17" s="48" customFormat="1" ht="17.25" customHeight="1">
      <c r="B621" s="41"/>
      <c r="C621" s="42">
        <v>4214</v>
      </c>
      <c r="D621" s="103" t="s">
        <v>91</v>
      </c>
      <c r="E621" s="97"/>
      <c r="F621" s="63"/>
      <c r="G621" s="63"/>
      <c r="H621" s="238"/>
      <c r="I621" s="63"/>
      <c r="J621" s="63"/>
      <c r="K621" s="63"/>
      <c r="L621" s="238"/>
      <c r="M621" s="63"/>
      <c r="N621" s="63"/>
      <c r="O621" s="63"/>
      <c r="P621" s="238"/>
      <c r="Q621" s="246"/>
    </row>
    <row r="622" spans="2:17" s="48" customFormat="1">
      <c r="B622" s="52">
        <v>4300</v>
      </c>
      <c r="C622" s="807" t="s">
        <v>15</v>
      </c>
      <c r="D622" s="808"/>
      <c r="E622" s="97"/>
      <c r="F622" s="63"/>
      <c r="G622" s="63"/>
      <c r="H622" s="238">
        <f t="shared" si="346"/>
        <v>0</v>
      </c>
      <c r="I622" s="63"/>
      <c r="J622" s="63"/>
      <c r="K622" s="63"/>
      <c r="L622" s="238">
        <f t="shared" ref="L622:L626" si="349">SUM(I622:K622)</f>
        <v>0</v>
      </c>
      <c r="M622" s="63"/>
      <c r="N622" s="63"/>
      <c r="O622" s="63"/>
      <c r="P622" s="238">
        <f t="shared" ref="P622:P626" si="350">SUM(M622:O622)</f>
        <v>0</v>
      </c>
      <c r="Q622" s="246"/>
    </row>
    <row r="623" spans="2:17" s="48" customFormat="1">
      <c r="B623" s="52">
        <v>4500</v>
      </c>
      <c r="C623" s="806" t="s">
        <v>16</v>
      </c>
      <c r="D623" s="801"/>
      <c r="E623" s="97"/>
      <c r="F623" s="63"/>
      <c r="G623" s="63"/>
      <c r="H623" s="238">
        <f t="shared" si="346"/>
        <v>0</v>
      </c>
      <c r="I623" s="63"/>
      <c r="J623" s="63"/>
      <c r="K623" s="63"/>
      <c r="L623" s="238">
        <f t="shared" si="349"/>
        <v>0</v>
      </c>
      <c r="M623" s="63"/>
      <c r="N623" s="63"/>
      <c r="O623" s="63"/>
      <c r="P623" s="238">
        <f t="shared" si="350"/>
        <v>0</v>
      </c>
      <c r="Q623" s="246"/>
    </row>
    <row r="624" spans="2:17" s="48" customFormat="1">
      <c r="B624" s="52">
        <v>4600</v>
      </c>
      <c r="C624" s="796" t="s">
        <v>17</v>
      </c>
      <c r="D624" s="797"/>
      <c r="E624" s="97"/>
      <c r="F624" s="63"/>
      <c r="G624" s="63"/>
      <c r="H624" s="238">
        <f t="shared" si="346"/>
        <v>0</v>
      </c>
      <c r="I624" s="63"/>
      <c r="J624" s="63"/>
      <c r="K624" s="63"/>
      <c r="L624" s="238">
        <f t="shared" si="349"/>
        <v>0</v>
      </c>
      <c r="M624" s="63"/>
      <c r="N624" s="63"/>
      <c r="O624" s="63"/>
      <c r="P624" s="238">
        <f t="shared" si="350"/>
        <v>0</v>
      </c>
      <c r="Q624" s="246"/>
    </row>
    <row r="625" spans="2:17" s="48" customFormat="1">
      <c r="B625" s="2" t="s">
        <v>18</v>
      </c>
      <c r="C625" s="798" t="s">
        <v>19</v>
      </c>
      <c r="D625" s="799"/>
      <c r="E625" s="97">
        <v>5400</v>
      </c>
      <c r="F625" s="63">
        <v>39500</v>
      </c>
      <c r="G625" s="63"/>
      <c r="H625" s="238">
        <f t="shared" si="346"/>
        <v>44900</v>
      </c>
      <c r="I625" s="63">
        <v>5400</v>
      </c>
      <c r="J625" s="63">
        <v>38499</v>
      </c>
      <c r="K625" s="63"/>
      <c r="L625" s="238">
        <f t="shared" si="349"/>
        <v>43899</v>
      </c>
      <c r="M625" s="63">
        <v>5400</v>
      </c>
      <c r="N625" s="63">
        <v>18496</v>
      </c>
      <c r="O625" s="63"/>
      <c r="P625" s="238">
        <f t="shared" si="350"/>
        <v>23896</v>
      </c>
      <c r="Q625" s="246"/>
    </row>
    <row r="626" spans="2:17" s="48" customFormat="1" ht="12" thickBot="1">
      <c r="B626" s="55">
        <v>98</v>
      </c>
      <c r="C626" s="800" t="s">
        <v>20</v>
      </c>
      <c r="D626" s="801"/>
      <c r="E626" s="239"/>
      <c r="F626" s="240"/>
      <c r="G626" s="240"/>
      <c r="H626" s="238">
        <f t="shared" si="346"/>
        <v>0</v>
      </c>
      <c r="I626" s="240"/>
      <c r="J626" s="240"/>
      <c r="K626" s="240"/>
      <c r="L626" s="238">
        <f t="shared" si="349"/>
        <v>0</v>
      </c>
      <c r="M626" s="240"/>
      <c r="N626" s="240"/>
      <c r="O626" s="240"/>
      <c r="P626" s="238">
        <f t="shared" si="350"/>
        <v>0</v>
      </c>
      <c r="Q626" s="246"/>
    </row>
    <row r="627" spans="2:17" s="48" customFormat="1" ht="12" thickBot="1">
      <c r="B627" s="45"/>
      <c r="C627" s="46"/>
      <c r="D627" s="56" t="s">
        <v>27</v>
      </c>
      <c r="E627" s="233">
        <f>SUM(E616+E617+E618+E619+E620+E622+E623+E624+E625+E626)</f>
        <v>246395</v>
      </c>
      <c r="F627" s="234">
        <f t="shared" ref="F627:G627" si="351">SUM(F616+F617+F618+F619+F620+F622+F623+F624+F625+F626)</f>
        <v>39500</v>
      </c>
      <c r="G627" s="234">
        <f t="shared" si="351"/>
        <v>77402</v>
      </c>
      <c r="H627" s="235">
        <f>SUM(H616:H626)</f>
        <v>363297</v>
      </c>
      <c r="I627" s="234">
        <f>SUM(I616+I617+I618+I619+I620+I622+I623+I624+I625+I626)</f>
        <v>287321</v>
      </c>
      <c r="J627" s="234">
        <f t="shared" ref="J627:K627" si="352">SUM(J616+J617+J618+J619+J620+J622+J623+J624+J625+J626)</f>
        <v>38499</v>
      </c>
      <c r="K627" s="234">
        <f t="shared" si="352"/>
        <v>77402</v>
      </c>
      <c r="L627" s="235">
        <f>SUM(L616:L626)</f>
        <v>403222</v>
      </c>
      <c r="M627" s="234">
        <f>SUM(M616+M617+M618+M619+M620+M622+M623+M624+M625+M626)</f>
        <v>280594</v>
      </c>
      <c r="N627" s="234">
        <f t="shared" ref="N627:O627" si="353">SUM(N616+N617+N618+N619+N620+N622+N623+N624+N625+N626)</f>
        <v>18496</v>
      </c>
      <c r="O627" s="234">
        <f t="shared" si="353"/>
        <v>74467</v>
      </c>
      <c r="P627" s="235">
        <f>SUM(P616:P626)</f>
        <v>373557</v>
      </c>
      <c r="Q627" s="246"/>
    </row>
    <row r="628" spans="2:17" s="48" customFormat="1">
      <c r="B628" s="115"/>
      <c r="C628" s="817"/>
      <c r="D628" s="816"/>
      <c r="E628" s="237"/>
      <c r="F628" s="237"/>
      <c r="G628" s="237"/>
      <c r="H628" s="237"/>
      <c r="I628" s="237"/>
      <c r="J628" s="237"/>
      <c r="K628" s="237"/>
      <c r="L628" s="237"/>
      <c r="M628" s="237"/>
      <c r="N628" s="237"/>
      <c r="O628" s="237"/>
      <c r="P628" s="237"/>
      <c r="Q628" s="246"/>
    </row>
    <row r="629" spans="2:17" s="48" customFormat="1" ht="12" thickBot="1">
      <c r="B629" s="74"/>
      <c r="C629" s="818"/>
      <c r="D629" s="819"/>
      <c r="E629" s="237"/>
      <c r="F629" s="237"/>
      <c r="G629" s="237"/>
      <c r="H629" s="237"/>
      <c r="I629" s="237"/>
      <c r="J629" s="237"/>
      <c r="K629" s="237"/>
      <c r="L629" s="237"/>
      <c r="M629" s="237"/>
      <c r="N629" s="237"/>
      <c r="O629" s="237"/>
      <c r="P629" s="237"/>
      <c r="Q629" s="246"/>
    </row>
    <row r="630" spans="2:17" s="48" customFormat="1" ht="32.25" thickBot="1">
      <c r="B630" s="33"/>
      <c r="C630" s="34" t="s">
        <v>22</v>
      </c>
      <c r="D630" s="34" t="s">
        <v>23</v>
      </c>
      <c r="E630" s="205" t="s">
        <v>2</v>
      </c>
      <c r="F630" s="206" t="s">
        <v>3</v>
      </c>
      <c r="G630" s="206" t="s">
        <v>4</v>
      </c>
      <c r="H630" s="207" t="s">
        <v>5</v>
      </c>
      <c r="I630" s="550" t="s">
        <v>2</v>
      </c>
      <c r="J630" s="551" t="s">
        <v>3</v>
      </c>
      <c r="K630" s="551" t="s">
        <v>4</v>
      </c>
      <c r="L630" s="552" t="s">
        <v>5</v>
      </c>
      <c r="M630" s="550" t="s">
        <v>2</v>
      </c>
      <c r="N630" s="551" t="s">
        <v>3</v>
      </c>
      <c r="O630" s="551" t="s">
        <v>4</v>
      </c>
      <c r="P630" s="552" t="s">
        <v>5</v>
      </c>
      <c r="Q630" s="246"/>
    </row>
    <row r="631" spans="2:17" s="48" customFormat="1" ht="12" thickBot="1">
      <c r="B631" s="35" t="s">
        <v>24</v>
      </c>
      <c r="C631" s="36">
        <v>740</v>
      </c>
      <c r="D631" s="102" t="s">
        <v>74</v>
      </c>
      <c r="E631" s="96"/>
      <c r="F631" s="49"/>
      <c r="G631" s="49"/>
      <c r="H631" s="50"/>
      <c r="I631" s="278"/>
      <c r="J631" s="49"/>
      <c r="K631" s="49"/>
      <c r="L631" s="50"/>
      <c r="M631" s="278"/>
      <c r="N631" s="49"/>
      <c r="O631" s="49"/>
      <c r="P631" s="50"/>
      <c r="Q631" s="246"/>
    </row>
    <row r="632" spans="2:17" s="48" customFormat="1">
      <c r="B632" s="51" t="s">
        <v>7</v>
      </c>
      <c r="C632" s="811" t="s">
        <v>26</v>
      </c>
      <c r="D632" s="812"/>
      <c r="E632" s="98"/>
      <c r="F632" s="66">
        <v>61910</v>
      </c>
      <c r="G632" s="66"/>
      <c r="H632" s="238">
        <f>SUM(E632:G632)</f>
        <v>61910</v>
      </c>
      <c r="I632" s="66"/>
      <c r="J632" s="66">
        <v>61910</v>
      </c>
      <c r="K632" s="66"/>
      <c r="L632" s="238">
        <f>SUM(I632:K632)</f>
        <v>61910</v>
      </c>
      <c r="M632" s="66"/>
      <c r="N632" s="66">
        <v>54962</v>
      </c>
      <c r="O632" s="66"/>
      <c r="P632" s="238">
        <f>SUM(M632:O632)</f>
        <v>54962</v>
      </c>
      <c r="Q632" s="246"/>
    </row>
    <row r="633" spans="2:17" s="48" customFormat="1">
      <c r="B633" s="52">
        <v>1000</v>
      </c>
      <c r="C633" s="804" t="s">
        <v>9</v>
      </c>
      <c r="D633" s="805"/>
      <c r="E633" s="97"/>
      <c r="F633" s="63">
        <v>16280</v>
      </c>
      <c r="G633" s="63"/>
      <c r="H633" s="238">
        <f t="shared" ref="H633:H642" si="354">SUM(E633:G633)</f>
        <v>16280</v>
      </c>
      <c r="I633" s="63"/>
      <c r="J633" s="63">
        <v>16280</v>
      </c>
      <c r="K633" s="63"/>
      <c r="L633" s="238">
        <f t="shared" ref="L633:L636" si="355">SUM(I633:K633)</f>
        <v>16280</v>
      </c>
      <c r="M633" s="63"/>
      <c r="N633" s="63">
        <v>15058</v>
      </c>
      <c r="O633" s="63"/>
      <c r="P633" s="238">
        <f t="shared" ref="P633:P636" si="356">SUM(M633:O633)</f>
        <v>15058</v>
      </c>
      <c r="Q633" s="246"/>
    </row>
    <row r="634" spans="2:17" s="48" customFormat="1">
      <c r="B634" s="53" t="s">
        <v>10</v>
      </c>
      <c r="C634" s="804" t="s">
        <v>11</v>
      </c>
      <c r="D634" s="805"/>
      <c r="E634" s="97"/>
      <c r="F634" s="63">
        <v>350</v>
      </c>
      <c r="G634" s="63"/>
      <c r="H634" s="238">
        <f t="shared" si="354"/>
        <v>350</v>
      </c>
      <c r="I634" s="63"/>
      <c r="J634" s="63">
        <v>350</v>
      </c>
      <c r="K634" s="63"/>
      <c r="L634" s="238">
        <f t="shared" si="355"/>
        <v>350</v>
      </c>
      <c r="M634" s="63"/>
      <c r="N634" s="63">
        <v>0</v>
      </c>
      <c r="O634" s="63"/>
      <c r="P634" s="238">
        <f t="shared" si="356"/>
        <v>0</v>
      </c>
      <c r="Q634" s="246"/>
    </row>
    <row r="635" spans="2:17" s="48" customFormat="1">
      <c r="B635" s="54" t="s">
        <v>12</v>
      </c>
      <c r="C635" s="806" t="s">
        <v>13</v>
      </c>
      <c r="D635" s="801"/>
      <c r="E635" s="97"/>
      <c r="F635" s="63"/>
      <c r="G635" s="63"/>
      <c r="H635" s="238">
        <f t="shared" si="354"/>
        <v>0</v>
      </c>
      <c r="I635" s="63"/>
      <c r="J635" s="63"/>
      <c r="K635" s="63"/>
      <c r="L635" s="238">
        <f t="shared" si="355"/>
        <v>0</v>
      </c>
      <c r="M635" s="63"/>
      <c r="N635" s="63"/>
      <c r="O635" s="63"/>
      <c r="P635" s="238">
        <f t="shared" si="356"/>
        <v>0</v>
      </c>
      <c r="Q635" s="246"/>
    </row>
    <row r="636" spans="2:17" s="48" customFormat="1">
      <c r="B636" s="52">
        <v>4200</v>
      </c>
      <c r="C636" s="806" t="s">
        <v>14</v>
      </c>
      <c r="D636" s="801"/>
      <c r="E636" s="97"/>
      <c r="F636" s="63"/>
      <c r="G636" s="63"/>
      <c r="H636" s="238">
        <f t="shared" si="354"/>
        <v>0</v>
      </c>
      <c r="I636" s="63"/>
      <c r="J636" s="63"/>
      <c r="K636" s="63"/>
      <c r="L636" s="238">
        <f t="shared" si="355"/>
        <v>0</v>
      </c>
      <c r="M636" s="63"/>
      <c r="N636" s="63"/>
      <c r="O636" s="63"/>
      <c r="P636" s="238">
        <f t="shared" si="356"/>
        <v>0</v>
      </c>
      <c r="Q636" s="246"/>
    </row>
    <row r="637" spans="2:17" s="48" customFormat="1" ht="18.75" customHeight="1">
      <c r="B637" s="41"/>
      <c r="C637" s="42">
        <v>4214</v>
      </c>
      <c r="D637" s="103" t="s">
        <v>91</v>
      </c>
      <c r="E637" s="97"/>
      <c r="F637" s="63"/>
      <c r="G637" s="63"/>
      <c r="H637" s="238"/>
      <c r="I637" s="63"/>
      <c r="J637" s="63"/>
      <c r="K637" s="63"/>
      <c r="L637" s="238"/>
      <c r="M637" s="63"/>
      <c r="N637" s="63"/>
      <c r="O637" s="63"/>
      <c r="P637" s="238"/>
      <c r="Q637" s="246"/>
    </row>
    <row r="638" spans="2:17" s="48" customFormat="1">
      <c r="B638" s="52">
        <v>4300</v>
      </c>
      <c r="C638" s="807" t="s">
        <v>15</v>
      </c>
      <c r="D638" s="808"/>
      <c r="E638" s="97"/>
      <c r="F638" s="63"/>
      <c r="G638" s="63"/>
      <c r="H638" s="238">
        <f t="shared" si="354"/>
        <v>0</v>
      </c>
      <c r="I638" s="63"/>
      <c r="J638" s="63"/>
      <c r="K638" s="63"/>
      <c r="L638" s="238">
        <f t="shared" ref="L638:L642" si="357">SUM(I638:K638)</f>
        <v>0</v>
      </c>
      <c r="M638" s="63"/>
      <c r="N638" s="63"/>
      <c r="O638" s="63"/>
      <c r="P638" s="238">
        <f t="shared" ref="P638:P642" si="358">SUM(M638:O638)</f>
        <v>0</v>
      </c>
      <c r="Q638" s="246"/>
    </row>
    <row r="639" spans="2:17" s="48" customFormat="1">
      <c r="B639" s="52">
        <v>4500</v>
      </c>
      <c r="C639" s="806" t="s">
        <v>16</v>
      </c>
      <c r="D639" s="801"/>
      <c r="E639" s="97"/>
      <c r="F639" s="63"/>
      <c r="G639" s="63"/>
      <c r="H639" s="238">
        <f t="shared" si="354"/>
        <v>0</v>
      </c>
      <c r="I639" s="63"/>
      <c r="J639" s="63"/>
      <c r="K639" s="63"/>
      <c r="L639" s="238">
        <f t="shared" si="357"/>
        <v>0</v>
      </c>
      <c r="M639" s="63"/>
      <c r="N639" s="63"/>
      <c r="O639" s="63"/>
      <c r="P639" s="238">
        <f t="shared" si="358"/>
        <v>0</v>
      </c>
      <c r="Q639" s="246"/>
    </row>
    <row r="640" spans="2:17" s="48" customFormat="1">
      <c r="B640" s="52">
        <v>4600</v>
      </c>
      <c r="C640" s="796" t="s">
        <v>17</v>
      </c>
      <c r="D640" s="797"/>
      <c r="E640" s="97"/>
      <c r="F640" s="63"/>
      <c r="G640" s="63"/>
      <c r="H640" s="238">
        <f t="shared" si="354"/>
        <v>0</v>
      </c>
      <c r="I640" s="63"/>
      <c r="J640" s="63"/>
      <c r="K640" s="63"/>
      <c r="L640" s="238">
        <f t="shared" si="357"/>
        <v>0</v>
      </c>
      <c r="M640" s="63"/>
      <c r="N640" s="63"/>
      <c r="O640" s="63"/>
      <c r="P640" s="238">
        <f t="shared" si="358"/>
        <v>0</v>
      </c>
      <c r="Q640" s="246"/>
    </row>
    <row r="641" spans="2:17" s="48" customFormat="1">
      <c r="B641" s="2" t="s">
        <v>18</v>
      </c>
      <c r="C641" s="798" t="s">
        <v>19</v>
      </c>
      <c r="D641" s="799"/>
      <c r="E641" s="97"/>
      <c r="F641" s="63">
        <v>10568</v>
      </c>
      <c r="G641" s="63"/>
      <c r="H641" s="238">
        <f t="shared" si="354"/>
        <v>10568</v>
      </c>
      <c r="I641" s="63"/>
      <c r="J641" s="63">
        <v>10568</v>
      </c>
      <c r="K641" s="63"/>
      <c r="L641" s="238">
        <f t="shared" si="357"/>
        <v>10568</v>
      </c>
      <c r="M641" s="63"/>
      <c r="N641" s="63">
        <v>0</v>
      </c>
      <c r="O641" s="63"/>
      <c r="P641" s="238">
        <f t="shared" si="358"/>
        <v>0</v>
      </c>
      <c r="Q641" s="246"/>
    </row>
    <row r="642" spans="2:17" s="48" customFormat="1" ht="12" thickBot="1">
      <c r="B642" s="55">
        <v>98</v>
      </c>
      <c r="C642" s="800" t="s">
        <v>20</v>
      </c>
      <c r="D642" s="801"/>
      <c r="E642" s="239"/>
      <c r="F642" s="240"/>
      <c r="G642" s="240"/>
      <c r="H642" s="238">
        <f t="shared" si="354"/>
        <v>0</v>
      </c>
      <c r="I642" s="240"/>
      <c r="J642" s="240"/>
      <c r="K642" s="240"/>
      <c r="L642" s="238">
        <f t="shared" si="357"/>
        <v>0</v>
      </c>
      <c r="M642" s="240"/>
      <c r="N642" s="240"/>
      <c r="O642" s="240"/>
      <c r="P642" s="238">
        <f t="shared" si="358"/>
        <v>0</v>
      </c>
      <c r="Q642" s="246"/>
    </row>
    <row r="643" spans="2:17" s="48" customFormat="1" ht="12" thickBot="1">
      <c r="B643" s="45"/>
      <c r="C643" s="46"/>
      <c r="D643" s="56" t="s">
        <v>27</v>
      </c>
      <c r="E643" s="233">
        <f>SUM(E632+E633+E634+E635+E636+E638+E639+E640+E641+E642)</f>
        <v>0</v>
      </c>
      <c r="F643" s="234">
        <f t="shared" ref="F643:G643" si="359">SUM(F632+F633+F634+F635+F636+F638+F639+F640+F641+F642)</f>
        <v>89108</v>
      </c>
      <c r="G643" s="234">
        <f t="shared" si="359"/>
        <v>0</v>
      </c>
      <c r="H643" s="235">
        <f>SUM(H632:H642)</f>
        <v>89108</v>
      </c>
      <c r="I643" s="234">
        <f>SUM(I632+I633+I634+I635+I636+I638+I639+I640+I641+I642)</f>
        <v>0</v>
      </c>
      <c r="J643" s="234">
        <f t="shared" ref="J643:K643" si="360">SUM(J632+J633+J634+J635+J636+J638+J639+J640+J641+J642)</f>
        <v>89108</v>
      </c>
      <c r="K643" s="234">
        <f t="shared" si="360"/>
        <v>0</v>
      </c>
      <c r="L643" s="235">
        <f>SUM(L632:L642)</f>
        <v>89108</v>
      </c>
      <c r="M643" s="234">
        <f>SUM(M632+M633+M634+M635+M636+M638+M639+M640+M641+M642)</f>
        <v>0</v>
      </c>
      <c r="N643" s="234">
        <f t="shared" ref="N643:O643" si="361">SUM(N632+N633+N634+N635+N636+N638+N639+N640+N641+N642)</f>
        <v>70020</v>
      </c>
      <c r="O643" s="234">
        <f t="shared" si="361"/>
        <v>0</v>
      </c>
      <c r="P643" s="235">
        <f>SUM(P632:P642)</f>
        <v>70020</v>
      </c>
      <c r="Q643" s="246"/>
    </row>
    <row r="644" spans="2:17" s="48" customFormat="1" ht="32.25" thickBot="1">
      <c r="B644" s="33"/>
      <c r="C644" s="34" t="s">
        <v>22</v>
      </c>
      <c r="D644" s="34" t="s">
        <v>23</v>
      </c>
      <c r="E644" s="205" t="s">
        <v>2</v>
      </c>
      <c r="F644" s="206" t="s">
        <v>3</v>
      </c>
      <c r="G644" s="206" t="s">
        <v>4</v>
      </c>
      <c r="H644" s="207" t="s">
        <v>5</v>
      </c>
      <c r="I644" s="550" t="s">
        <v>2</v>
      </c>
      <c r="J644" s="551" t="s">
        <v>3</v>
      </c>
      <c r="K644" s="551" t="s">
        <v>4</v>
      </c>
      <c r="L644" s="552" t="s">
        <v>5</v>
      </c>
      <c r="M644" s="550" t="s">
        <v>2</v>
      </c>
      <c r="N644" s="551" t="s">
        <v>3</v>
      </c>
      <c r="O644" s="551" t="s">
        <v>4</v>
      </c>
      <c r="P644" s="552" t="s">
        <v>5</v>
      </c>
      <c r="Q644" s="246"/>
    </row>
    <row r="645" spans="2:17" s="48" customFormat="1" ht="12" thickBot="1">
      <c r="B645" s="35" t="s">
        <v>24</v>
      </c>
      <c r="C645" s="36">
        <v>741</v>
      </c>
      <c r="D645" s="102" t="s">
        <v>75</v>
      </c>
      <c r="E645" s="96"/>
      <c r="F645" s="49"/>
      <c r="G645" s="49"/>
      <c r="H645" s="50"/>
      <c r="I645" s="278"/>
      <c r="J645" s="49"/>
      <c r="K645" s="49"/>
      <c r="L645" s="50"/>
      <c r="M645" s="278"/>
      <c r="N645" s="49"/>
      <c r="O645" s="49"/>
      <c r="P645" s="50"/>
      <c r="Q645" s="246"/>
    </row>
    <row r="646" spans="2:17" s="48" customFormat="1">
      <c r="B646" s="51" t="s">
        <v>7</v>
      </c>
      <c r="C646" s="811" t="s">
        <v>26</v>
      </c>
      <c r="D646" s="812"/>
      <c r="E646" s="98"/>
      <c r="F646" s="66">
        <v>15850</v>
      </c>
      <c r="G646" s="66"/>
      <c r="H646" s="238">
        <f>SUM(E646:G646)</f>
        <v>15850</v>
      </c>
      <c r="I646" s="66"/>
      <c r="J646" s="66">
        <v>16681</v>
      </c>
      <c r="K646" s="66"/>
      <c r="L646" s="238">
        <f>SUM(I646:K646)</f>
        <v>16681</v>
      </c>
      <c r="M646" s="66"/>
      <c r="N646" s="66">
        <v>16668</v>
      </c>
      <c r="O646" s="66"/>
      <c r="P646" s="238">
        <f>SUM(M646:O646)</f>
        <v>16668</v>
      </c>
      <c r="Q646" s="246"/>
    </row>
    <row r="647" spans="2:17" s="48" customFormat="1">
      <c r="B647" s="52">
        <v>1000</v>
      </c>
      <c r="C647" s="804" t="s">
        <v>9</v>
      </c>
      <c r="D647" s="805"/>
      <c r="E647" s="97"/>
      <c r="F647" s="63">
        <v>3520</v>
      </c>
      <c r="G647" s="63"/>
      <c r="H647" s="238">
        <f t="shared" ref="H647:H656" si="362">SUM(E647:G647)</f>
        <v>3520</v>
      </c>
      <c r="I647" s="63"/>
      <c r="J647" s="63">
        <v>3520</v>
      </c>
      <c r="K647" s="63"/>
      <c r="L647" s="238">
        <f t="shared" ref="L647:L650" si="363">SUM(I647:K647)</f>
        <v>3520</v>
      </c>
      <c r="M647" s="63"/>
      <c r="N647" s="63">
        <v>3510</v>
      </c>
      <c r="O647" s="63"/>
      <c r="P647" s="238">
        <f t="shared" ref="P647:P650" si="364">SUM(M647:O647)</f>
        <v>3510</v>
      </c>
      <c r="Q647" s="246"/>
    </row>
    <row r="648" spans="2:17" s="48" customFormat="1">
      <c r="B648" s="53" t="s">
        <v>10</v>
      </c>
      <c r="C648" s="804" t="s">
        <v>11</v>
      </c>
      <c r="D648" s="805"/>
      <c r="E648" s="97"/>
      <c r="F648" s="63">
        <v>600</v>
      </c>
      <c r="G648" s="63"/>
      <c r="H648" s="238">
        <f t="shared" si="362"/>
        <v>600</v>
      </c>
      <c r="I648" s="63"/>
      <c r="J648" s="63">
        <v>600</v>
      </c>
      <c r="K648" s="63"/>
      <c r="L648" s="238">
        <f t="shared" si="363"/>
        <v>600</v>
      </c>
      <c r="M648" s="63"/>
      <c r="N648" s="63">
        <v>500</v>
      </c>
      <c r="O648" s="63"/>
      <c r="P648" s="238">
        <f t="shared" si="364"/>
        <v>500</v>
      </c>
      <c r="Q648" s="246"/>
    </row>
    <row r="649" spans="2:17" s="48" customFormat="1">
      <c r="B649" s="54" t="s">
        <v>12</v>
      </c>
      <c r="C649" s="806" t="s">
        <v>13</v>
      </c>
      <c r="D649" s="801"/>
      <c r="E649" s="97"/>
      <c r="F649" s="63"/>
      <c r="G649" s="63"/>
      <c r="H649" s="238">
        <f t="shared" si="362"/>
        <v>0</v>
      </c>
      <c r="I649" s="63"/>
      <c r="J649" s="63"/>
      <c r="K649" s="63"/>
      <c r="L649" s="238">
        <f t="shared" si="363"/>
        <v>0</v>
      </c>
      <c r="M649" s="63"/>
      <c r="N649" s="63"/>
      <c r="O649" s="63"/>
      <c r="P649" s="238">
        <f t="shared" si="364"/>
        <v>0</v>
      </c>
      <c r="Q649" s="246"/>
    </row>
    <row r="650" spans="2:17" s="48" customFormat="1">
      <c r="B650" s="52">
        <v>4200</v>
      </c>
      <c r="C650" s="806" t="s">
        <v>14</v>
      </c>
      <c r="D650" s="801"/>
      <c r="E650" s="97"/>
      <c r="F650" s="63"/>
      <c r="G650" s="63"/>
      <c r="H650" s="238">
        <f t="shared" si="362"/>
        <v>0</v>
      </c>
      <c r="I650" s="63"/>
      <c r="J650" s="63"/>
      <c r="K650" s="63"/>
      <c r="L650" s="238">
        <f t="shared" si="363"/>
        <v>0</v>
      </c>
      <c r="M650" s="63"/>
      <c r="N650" s="63"/>
      <c r="O650" s="63"/>
      <c r="P650" s="238">
        <f t="shared" si="364"/>
        <v>0</v>
      </c>
      <c r="Q650" s="246"/>
    </row>
    <row r="651" spans="2:17" s="48" customFormat="1" ht="17.25" customHeight="1">
      <c r="B651" s="41"/>
      <c r="C651" s="42">
        <v>4214</v>
      </c>
      <c r="D651" s="103" t="s">
        <v>91</v>
      </c>
      <c r="E651" s="97"/>
      <c r="F651" s="63"/>
      <c r="G651" s="63"/>
      <c r="H651" s="238"/>
      <c r="I651" s="63"/>
      <c r="J651" s="63"/>
      <c r="K651" s="63"/>
      <c r="L651" s="238"/>
      <c r="M651" s="63"/>
      <c r="N651" s="63"/>
      <c r="O651" s="63"/>
      <c r="P651" s="238"/>
      <c r="Q651" s="246"/>
    </row>
    <row r="652" spans="2:17" s="48" customFormat="1">
      <c r="B652" s="52">
        <v>4300</v>
      </c>
      <c r="C652" s="807" t="s">
        <v>15</v>
      </c>
      <c r="D652" s="808"/>
      <c r="E652" s="97"/>
      <c r="F652" s="63"/>
      <c r="G652" s="63"/>
      <c r="H652" s="238">
        <f t="shared" si="362"/>
        <v>0</v>
      </c>
      <c r="I652" s="63"/>
      <c r="J652" s="63"/>
      <c r="K652" s="63"/>
      <c r="L652" s="238">
        <f t="shared" ref="L652:L656" si="365">SUM(I652:K652)</f>
        <v>0</v>
      </c>
      <c r="M652" s="63"/>
      <c r="N652" s="63"/>
      <c r="O652" s="63"/>
      <c r="P652" s="238">
        <f t="shared" ref="P652:P656" si="366">SUM(M652:O652)</f>
        <v>0</v>
      </c>
      <c r="Q652" s="246"/>
    </row>
    <row r="653" spans="2:17" s="48" customFormat="1">
      <c r="B653" s="52">
        <v>4500</v>
      </c>
      <c r="C653" s="806" t="s">
        <v>16</v>
      </c>
      <c r="D653" s="801"/>
      <c r="E653" s="97"/>
      <c r="F653" s="63"/>
      <c r="G653" s="63"/>
      <c r="H653" s="238">
        <f t="shared" si="362"/>
        <v>0</v>
      </c>
      <c r="I653" s="63"/>
      <c r="J653" s="63"/>
      <c r="K653" s="63"/>
      <c r="L653" s="238">
        <f t="shared" si="365"/>
        <v>0</v>
      </c>
      <c r="M653" s="63"/>
      <c r="N653" s="63"/>
      <c r="O653" s="63"/>
      <c r="P653" s="238">
        <f t="shared" si="366"/>
        <v>0</v>
      </c>
      <c r="Q653" s="246"/>
    </row>
    <row r="654" spans="2:17" s="48" customFormat="1">
      <c r="B654" s="52">
        <v>4600</v>
      </c>
      <c r="C654" s="796" t="s">
        <v>17</v>
      </c>
      <c r="D654" s="797"/>
      <c r="E654" s="97"/>
      <c r="F654" s="63"/>
      <c r="G654" s="63"/>
      <c r="H654" s="238">
        <f t="shared" si="362"/>
        <v>0</v>
      </c>
      <c r="I654" s="63"/>
      <c r="J654" s="63"/>
      <c r="K654" s="63"/>
      <c r="L654" s="238">
        <f t="shared" si="365"/>
        <v>0</v>
      </c>
      <c r="M654" s="63"/>
      <c r="N654" s="63"/>
      <c r="O654" s="63"/>
      <c r="P654" s="238">
        <f t="shared" si="366"/>
        <v>0</v>
      </c>
      <c r="Q654" s="246"/>
    </row>
    <row r="655" spans="2:17" s="48" customFormat="1">
      <c r="B655" s="2" t="s">
        <v>18</v>
      </c>
      <c r="C655" s="798" t="s">
        <v>19</v>
      </c>
      <c r="D655" s="799"/>
      <c r="E655" s="97"/>
      <c r="F655" s="63"/>
      <c r="G655" s="63"/>
      <c r="H655" s="238">
        <f t="shared" si="362"/>
        <v>0</v>
      </c>
      <c r="I655" s="63"/>
      <c r="J655" s="63"/>
      <c r="K655" s="63"/>
      <c r="L655" s="238">
        <f t="shared" si="365"/>
        <v>0</v>
      </c>
      <c r="M655" s="63"/>
      <c r="N655" s="63"/>
      <c r="O655" s="63"/>
      <c r="P655" s="238">
        <f t="shared" si="366"/>
        <v>0</v>
      </c>
      <c r="Q655" s="246"/>
    </row>
    <row r="656" spans="2:17" s="48" customFormat="1" ht="12" thickBot="1">
      <c r="B656" s="55">
        <v>98</v>
      </c>
      <c r="C656" s="800" t="s">
        <v>20</v>
      </c>
      <c r="D656" s="801"/>
      <c r="E656" s="239"/>
      <c r="F656" s="240"/>
      <c r="G656" s="240"/>
      <c r="H656" s="238">
        <f t="shared" si="362"/>
        <v>0</v>
      </c>
      <c r="I656" s="240"/>
      <c r="J656" s="240"/>
      <c r="K656" s="240"/>
      <c r="L656" s="238">
        <f t="shared" si="365"/>
        <v>0</v>
      </c>
      <c r="M656" s="240"/>
      <c r="N656" s="240"/>
      <c r="O656" s="240"/>
      <c r="P656" s="238">
        <f t="shared" si="366"/>
        <v>0</v>
      </c>
      <c r="Q656" s="246"/>
    </row>
    <row r="657" spans="2:17" s="48" customFormat="1" ht="12" thickBot="1">
      <c r="B657" s="45"/>
      <c r="C657" s="46"/>
      <c r="D657" s="56" t="s">
        <v>27</v>
      </c>
      <c r="E657" s="233">
        <f>SUM(E646+E647+E648+E649+E650+E652+E653+E654+E655+E656)</f>
        <v>0</v>
      </c>
      <c r="F657" s="234">
        <f t="shared" ref="F657:G657" si="367">SUM(F646+F647+F648+F649+F650+F652+F653+F654+F655+F656)</f>
        <v>19970</v>
      </c>
      <c r="G657" s="234">
        <f t="shared" si="367"/>
        <v>0</v>
      </c>
      <c r="H657" s="235">
        <f>SUM(H646:H656)</f>
        <v>19970</v>
      </c>
      <c r="I657" s="234">
        <f>SUM(I646+I647+I648+I649+I650+I652+I653+I654+I655+I656)</f>
        <v>0</v>
      </c>
      <c r="J657" s="234">
        <f t="shared" ref="J657:K657" si="368">SUM(J646+J647+J648+J649+J650+J652+J653+J654+J655+J656)</f>
        <v>20801</v>
      </c>
      <c r="K657" s="234">
        <f t="shared" si="368"/>
        <v>0</v>
      </c>
      <c r="L657" s="235">
        <f>SUM(L646:L656)</f>
        <v>20801</v>
      </c>
      <c r="M657" s="234">
        <f>SUM(M646+M647+M648+M649+M650+M652+M653+M654+M655+M656)</f>
        <v>0</v>
      </c>
      <c r="N657" s="234">
        <f t="shared" ref="N657:O657" si="369">SUM(N646+N647+N648+N649+N650+N652+N653+N654+N655+N656)</f>
        <v>20678</v>
      </c>
      <c r="O657" s="234">
        <f t="shared" si="369"/>
        <v>0</v>
      </c>
      <c r="P657" s="235">
        <f>SUM(P646:P656)</f>
        <v>20678</v>
      </c>
      <c r="Q657" s="246"/>
    </row>
    <row r="658" spans="2:17" s="48" customFormat="1" ht="12" thickBot="1">
      <c r="B658" s="74"/>
      <c r="C658" s="815"/>
      <c r="D658" s="816"/>
      <c r="E658" s="237"/>
      <c r="F658" s="237"/>
      <c r="G658" s="237"/>
      <c r="H658" s="237"/>
      <c r="I658" s="237"/>
      <c r="J658" s="237"/>
      <c r="K658" s="237"/>
      <c r="L658" s="237"/>
      <c r="M658" s="237"/>
      <c r="N658" s="237"/>
      <c r="O658" s="237"/>
      <c r="P658" s="237"/>
      <c r="Q658" s="246"/>
    </row>
    <row r="659" spans="2:17" s="48" customFormat="1" ht="32.25" thickBot="1">
      <c r="B659" s="33"/>
      <c r="C659" s="34" t="s">
        <v>22</v>
      </c>
      <c r="D659" s="34" t="s">
        <v>23</v>
      </c>
      <c r="E659" s="205" t="s">
        <v>2</v>
      </c>
      <c r="F659" s="206" t="s">
        <v>3</v>
      </c>
      <c r="G659" s="206" t="s">
        <v>4</v>
      </c>
      <c r="H659" s="207" t="s">
        <v>5</v>
      </c>
      <c r="I659" s="550" t="s">
        <v>2</v>
      </c>
      <c r="J659" s="551" t="s">
        <v>3</v>
      </c>
      <c r="K659" s="551" t="s">
        <v>4</v>
      </c>
      <c r="L659" s="552" t="s">
        <v>5</v>
      </c>
      <c r="M659" s="550" t="s">
        <v>2</v>
      </c>
      <c r="N659" s="551" t="s">
        <v>3</v>
      </c>
      <c r="O659" s="551" t="s">
        <v>4</v>
      </c>
      <c r="P659" s="552" t="s">
        <v>5</v>
      </c>
      <c r="Q659" s="246"/>
    </row>
    <row r="660" spans="2:17" s="48" customFormat="1" ht="12" thickBot="1">
      <c r="B660" s="35" t="s">
        <v>24</v>
      </c>
      <c r="C660" s="36">
        <v>745</v>
      </c>
      <c r="D660" s="102" t="s">
        <v>76</v>
      </c>
      <c r="E660" s="96"/>
      <c r="F660" s="49"/>
      <c r="G660" s="49"/>
      <c r="H660" s="50"/>
      <c r="I660" s="278"/>
      <c r="J660" s="49"/>
      <c r="K660" s="49"/>
      <c r="L660" s="50"/>
      <c r="M660" s="278"/>
      <c r="N660" s="49"/>
      <c r="O660" s="49"/>
      <c r="P660" s="50"/>
      <c r="Q660" s="246"/>
    </row>
    <row r="661" spans="2:17" s="48" customFormat="1">
      <c r="B661" s="51" t="s">
        <v>7</v>
      </c>
      <c r="C661" s="811" t="s">
        <v>26</v>
      </c>
      <c r="D661" s="812"/>
      <c r="E661" s="98"/>
      <c r="F661" s="66">
        <v>14240</v>
      </c>
      <c r="G661" s="66"/>
      <c r="H661" s="238">
        <f>SUM(E661:G661)</f>
        <v>14240</v>
      </c>
      <c r="I661" s="66"/>
      <c r="J661" s="66">
        <v>14440</v>
      </c>
      <c r="K661" s="66"/>
      <c r="L661" s="238">
        <f>SUM(I661:K661)</f>
        <v>14440</v>
      </c>
      <c r="M661" s="66"/>
      <c r="N661" s="66">
        <v>13635</v>
      </c>
      <c r="O661" s="66"/>
      <c r="P661" s="238">
        <f>SUM(M661:O661)</f>
        <v>13635</v>
      </c>
      <c r="Q661" s="246"/>
    </row>
    <row r="662" spans="2:17" s="48" customFormat="1">
      <c r="B662" s="52">
        <v>1000</v>
      </c>
      <c r="C662" s="804" t="s">
        <v>9</v>
      </c>
      <c r="D662" s="805"/>
      <c r="E662" s="97"/>
      <c r="F662" s="63">
        <v>58770</v>
      </c>
      <c r="G662" s="63"/>
      <c r="H662" s="238">
        <f t="shared" ref="H662:H671" si="370">SUM(E662:G662)</f>
        <v>58770</v>
      </c>
      <c r="I662" s="63"/>
      <c r="J662" s="63">
        <v>16891</v>
      </c>
      <c r="K662" s="63"/>
      <c r="L662" s="238">
        <f t="shared" ref="L662:L665" si="371">SUM(I662:K662)</f>
        <v>16891</v>
      </c>
      <c r="M662" s="63"/>
      <c r="N662" s="63">
        <v>12285</v>
      </c>
      <c r="O662" s="63"/>
      <c r="P662" s="238">
        <f t="shared" ref="P662:P665" si="372">SUM(M662:O662)</f>
        <v>12285</v>
      </c>
      <c r="Q662" s="246"/>
    </row>
    <row r="663" spans="2:17" s="48" customFormat="1">
      <c r="B663" s="53" t="s">
        <v>10</v>
      </c>
      <c r="C663" s="804" t="s">
        <v>11</v>
      </c>
      <c r="D663" s="805"/>
      <c r="E663" s="97"/>
      <c r="F663" s="63">
        <v>250</v>
      </c>
      <c r="G663" s="63"/>
      <c r="H663" s="238">
        <f t="shared" si="370"/>
        <v>250</v>
      </c>
      <c r="I663" s="63"/>
      <c r="J663" s="63">
        <v>250</v>
      </c>
      <c r="K663" s="63"/>
      <c r="L663" s="238">
        <f t="shared" si="371"/>
        <v>250</v>
      </c>
      <c r="M663" s="63"/>
      <c r="N663" s="63">
        <v>148</v>
      </c>
      <c r="O663" s="63"/>
      <c r="P663" s="238">
        <f t="shared" si="372"/>
        <v>148</v>
      </c>
      <c r="Q663" s="246"/>
    </row>
    <row r="664" spans="2:17" s="48" customFormat="1">
      <c r="B664" s="54" t="s">
        <v>12</v>
      </c>
      <c r="C664" s="806" t="s">
        <v>13</v>
      </c>
      <c r="D664" s="801"/>
      <c r="E664" s="97"/>
      <c r="F664" s="63"/>
      <c r="G664" s="63"/>
      <c r="H664" s="238">
        <f t="shared" si="370"/>
        <v>0</v>
      </c>
      <c r="I664" s="63"/>
      <c r="J664" s="63"/>
      <c r="K664" s="63"/>
      <c r="L664" s="238">
        <f t="shared" si="371"/>
        <v>0</v>
      </c>
      <c r="M664" s="63"/>
      <c r="N664" s="63"/>
      <c r="O664" s="63"/>
      <c r="P664" s="238">
        <f t="shared" si="372"/>
        <v>0</v>
      </c>
      <c r="Q664" s="246"/>
    </row>
    <row r="665" spans="2:17" s="48" customFormat="1">
      <c r="B665" s="52">
        <v>4200</v>
      </c>
      <c r="C665" s="806" t="s">
        <v>14</v>
      </c>
      <c r="D665" s="801"/>
      <c r="E665" s="97"/>
      <c r="F665" s="63">
        <v>5000</v>
      </c>
      <c r="G665" s="63"/>
      <c r="H665" s="238">
        <f t="shared" si="370"/>
        <v>5000</v>
      </c>
      <c r="I665" s="63"/>
      <c r="J665" s="63">
        <v>5000</v>
      </c>
      <c r="K665" s="63"/>
      <c r="L665" s="238">
        <f t="shared" si="371"/>
        <v>5000</v>
      </c>
      <c r="M665" s="63"/>
      <c r="N665" s="63">
        <v>3792</v>
      </c>
      <c r="O665" s="63"/>
      <c r="P665" s="238">
        <f t="shared" si="372"/>
        <v>3792</v>
      </c>
      <c r="Q665" s="246"/>
    </row>
    <row r="666" spans="2:17" s="48" customFormat="1" ht="18" customHeight="1">
      <c r="B666" s="41"/>
      <c r="C666" s="42">
        <v>4214</v>
      </c>
      <c r="D666" s="103" t="s">
        <v>91</v>
      </c>
      <c r="E666" s="97"/>
      <c r="F666" s="63">
        <v>5000</v>
      </c>
      <c r="G666" s="63"/>
      <c r="H666" s="238">
        <f t="shared" si="370"/>
        <v>5000</v>
      </c>
      <c r="I666" s="63"/>
      <c r="J666" s="63">
        <v>5000</v>
      </c>
      <c r="K666" s="63"/>
      <c r="L666" s="238"/>
      <c r="M666" s="63"/>
      <c r="N666" s="63">
        <v>3792</v>
      </c>
      <c r="O666" s="63"/>
      <c r="P666" s="238"/>
      <c r="Q666" s="246"/>
    </row>
    <row r="667" spans="2:17" s="48" customFormat="1">
      <c r="B667" s="52">
        <v>4300</v>
      </c>
      <c r="C667" s="807" t="s">
        <v>15</v>
      </c>
      <c r="D667" s="808"/>
      <c r="E667" s="97"/>
      <c r="F667" s="63"/>
      <c r="G667" s="63"/>
      <c r="H667" s="238">
        <f t="shared" si="370"/>
        <v>0</v>
      </c>
      <c r="I667" s="63"/>
      <c r="J667" s="63"/>
      <c r="K667" s="63"/>
      <c r="L667" s="238">
        <f t="shared" ref="L667:L671" si="373">SUM(I667:K667)</f>
        <v>0</v>
      </c>
      <c r="M667" s="63"/>
      <c r="N667" s="63"/>
      <c r="O667" s="63"/>
      <c r="P667" s="238">
        <f t="shared" ref="P667:P671" si="374">SUM(M667:O667)</f>
        <v>0</v>
      </c>
      <c r="Q667" s="246"/>
    </row>
    <row r="668" spans="2:17" s="48" customFormat="1">
      <c r="B668" s="52">
        <v>4500</v>
      </c>
      <c r="C668" s="806" t="s">
        <v>16</v>
      </c>
      <c r="D668" s="801"/>
      <c r="E668" s="97"/>
      <c r="F668" s="63"/>
      <c r="G668" s="63"/>
      <c r="H668" s="238">
        <f t="shared" si="370"/>
        <v>0</v>
      </c>
      <c r="I668" s="63"/>
      <c r="J668" s="63"/>
      <c r="K668" s="63"/>
      <c r="L668" s="238">
        <f t="shared" si="373"/>
        <v>0</v>
      </c>
      <c r="M668" s="63"/>
      <c r="N668" s="63"/>
      <c r="O668" s="63"/>
      <c r="P668" s="238">
        <f t="shared" si="374"/>
        <v>0</v>
      </c>
      <c r="Q668" s="246"/>
    </row>
    <row r="669" spans="2:17" s="48" customFormat="1">
      <c r="B669" s="52">
        <v>4600</v>
      </c>
      <c r="C669" s="796" t="s">
        <v>17</v>
      </c>
      <c r="D669" s="797"/>
      <c r="E669" s="97"/>
      <c r="F669" s="63"/>
      <c r="G669" s="63"/>
      <c r="H669" s="238">
        <f t="shared" si="370"/>
        <v>0</v>
      </c>
      <c r="I669" s="63"/>
      <c r="J669" s="63"/>
      <c r="K669" s="63"/>
      <c r="L669" s="238">
        <f t="shared" si="373"/>
        <v>0</v>
      </c>
      <c r="M669" s="63"/>
      <c r="N669" s="63"/>
      <c r="O669" s="63"/>
      <c r="P669" s="238">
        <f t="shared" si="374"/>
        <v>0</v>
      </c>
      <c r="Q669" s="246"/>
    </row>
    <row r="670" spans="2:17" s="48" customFormat="1">
      <c r="B670" s="2" t="s">
        <v>18</v>
      </c>
      <c r="C670" s="798" t="s">
        <v>19</v>
      </c>
      <c r="D670" s="799"/>
      <c r="E670" s="97"/>
      <c r="F670" s="63"/>
      <c r="G670" s="63"/>
      <c r="H670" s="238">
        <f t="shared" si="370"/>
        <v>0</v>
      </c>
      <c r="I670" s="63"/>
      <c r="J670" s="63"/>
      <c r="K670" s="63"/>
      <c r="L670" s="238">
        <f t="shared" si="373"/>
        <v>0</v>
      </c>
      <c r="M670" s="63"/>
      <c r="N670" s="63"/>
      <c r="O670" s="63"/>
      <c r="P670" s="238">
        <f t="shared" si="374"/>
        <v>0</v>
      </c>
      <c r="Q670" s="246"/>
    </row>
    <row r="671" spans="2:17" s="48" customFormat="1" ht="12" thickBot="1">
      <c r="B671" s="55">
        <v>98</v>
      </c>
      <c r="C671" s="800" t="s">
        <v>20</v>
      </c>
      <c r="D671" s="801"/>
      <c r="E671" s="239"/>
      <c r="F671" s="240"/>
      <c r="G671" s="240"/>
      <c r="H671" s="238">
        <f t="shared" si="370"/>
        <v>0</v>
      </c>
      <c r="I671" s="240"/>
      <c r="J671" s="240"/>
      <c r="K671" s="240"/>
      <c r="L671" s="238">
        <f t="shared" si="373"/>
        <v>0</v>
      </c>
      <c r="M671" s="240"/>
      <c r="N671" s="240"/>
      <c r="O671" s="240"/>
      <c r="P671" s="238">
        <f t="shared" si="374"/>
        <v>0</v>
      </c>
      <c r="Q671" s="246"/>
    </row>
    <row r="672" spans="2:17" s="48" customFormat="1" ht="12" thickBot="1">
      <c r="B672" s="45"/>
      <c r="C672" s="46"/>
      <c r="D672" s="56" t="s">
        <v>30</v>
      </c>
      <c r="E672" s="233">
        <f>SUM(E661+E662+E663+E664+E665+E667+E668+E669+E670+E671)</f>
        <v>0</v>
      </c>
      <c r="F672" s="234">
        <f>SUM(F661+F662+F663+F664+F665+F667+F668+F669+F670+F671)</f>
        <v>78260</v>
      </c>
      <c r="G672" s="234">
        <f t="shared" ref="G672" si="375">SUM(G661+G662+G663+G664+G665+G667+G668+G669+G670+G671)</f>
        <v>0</v>
      </c>
      <c r="H672" s="235">
        <f>SUM(H661:H671)</f>
        <v>83260</v>
      </c>
      <c r="I672" s="234">
        <f>SUM(I661+I662+I663+I664+I665+I667+I668+I669+I670+I671)</f>
        <v>0</v>
      </c>
      <c r="J672" s="234">
        <f t="shared" ref="J672:K672" si="376">SUM(J661+J662+J663+J664+J665+J667+J668+J669+J670+J671)</f>
        <v>36581</v>
      </c>
      <c r="K672" s="234">
        <f t="shared" si="376"/>
        <v>0</v>
      </c>
      <c r="L672" s="235">
        <f>SUM(L661:L671)</f>
        <v>36581</v>
      </c>
      <c r="M672" s="234">
        <f>SUM(M661+M662+M663+M664+M665+M667+M668+M669+M670+M671)</f>
        <v>0</v>
      </c>
      <c r="N672" s="234">
        <f t="shared" ref="N672:O672" si="377">SUM(N661+N662+N663+N664+N665+N667+N668+N669+N670+N671)</f>
        <v>29860</v>
      </c>
      <c r="O672" s="234">
        <f t="shared" si="377"/>
        <v>0</v>
      </c>
      <c r="P672" s="235">
        <f>SUM(P661:P671)</f>
        <v>29860</v>
      </c>
      <c r="Q672" s="246"/>
    </row>
    <row r="673" spans="2:17" s="48" customFormat="1" ht="12" thickBot="1">
      <c r="B673" s="77"/>
      <c r="C673" s="85"/>
      <c r="D673" s="124"/>
      <c r="E673" s="237"/>
      <c r="F673" s="237"/>
      <c r="G673" s="237"/>
      <c r="H673" s="237"/>
      <c r="I673" s="237"/>
      <c r="J673" s="237"/>
      <c r="K673" s="237"/>
      <c r="L673" s="237"/>
      <c r="M673" s="237"/>
      <c r="N673" s="237"/>
      <c r="O673" s="237"/>
      <c r="P673" s="237"/>
      <c r="Q673" s="246"/>
    </row>
    <row r="674" spans="2:17" s="48" customFormat="1" ht="32.25" thickBot="1">
      <c r="B674" s="33"/>
      <c r="C674" s="34" t="s">
        <v>22</v>
      </c>
      <c r="D674" s="34" t="s">
        <v>23</v>
      </c>
      <c r="E674" s="205" t="s">
        <v>2</v>
      </c>
      <c r="F674" s="206" t="s">
        <v>3</v>
      </c>
      <c r="G674" s="206" t="s">
        <v>4</v>
      </c>
      <c r="H674" s="207" t="s">
        <v>5</v>
      </c>
      <c r="I674" s="550" t="s">
        <v>2</v>
      </c>
      <c r="J674" s="551" t="s">
        <v>3</v>
      </c>
      <c r="K674" s="551" t="s">
        <v>4</v>
      </c>
      <c r="L674" s="552" t="s">
        <v>5</v>
      </c>
      <c r="M674" s="550" t="s">
        <v>2</v>
      </c>
      <c r="N674" s="551" t="s">
        <v>3</v>
      </c>
      <c r="O674" s="551" t="s">
        <v>4</v>
      </c>
      <c r="P674" s="552" t="s">
        <v>5</v>
      </c>
      <c r="Q674" s="246"/>
    </row>
    <row r="675" spans="2:17" s="48" customFormat="1" ht="12" thickBot="1">
      <c r="B675" s="35" t="s">
        <v>24</v>
      </c>
      <c r="C675" s="36">
        <v>752</v>
      </c>
      <c r="D675" s="102" t="s">
        <v>77</v>
      </c>
      <c r="E675" s="96"/>
      <c r="F675" s="49"/>
      <c r="G675" s="49"/>
      <c r="H675" s="50"/>
      <c r="I675" s="278"/>
      <c r="J675" s="49"/>
      <c r="K675" s="49"/>
      <c r="L675" s="50"/>
      <c r="M675" s="278"/>
      <c r="N675" s="49"/>
      <c r="O675" s="49"/>
      <c r="P675" s="50"/>
      <c r="Q675" s="246"/>
    </row>
    <row r="676" spans="2:17" s="48" customFormat="1">
      <c r="B676" s="51" t="s">
        <v>7</v>
      </c>
      <c r="C676" s="811" t="s">
        <v>26</v>
      </c>
      <c r="D676" s="812"/>
      <c r="E676" s="98"/>
      <c r="F676" s="66">
        <v>14200</v>
      </c>
      <c r="G676" s="66"/>
      <c r="H676" s="238">
        <f>SUM(E676:G676)</f>
        <v>14200</v>
      </c>
      <c r="I676" s="66"/>
      <c r="J676" s="66">
        <v>15589</v>
      </c>
      <c r="K676" s="66"/>
      <c r="L676" s="238">
        <f>SUM(I676:K676)</f>
        <v>15589</v>
      </c>
      <c r="M676" s="66"/>
      <c r="N676" s="66">
        <v>10580</v>
      </c>
      <c r="O676" s="66"/>
      <c r="P676" s="238">
        <f>SUM(M676:O676)</f>
        <v>10580</v>
      </c>
      <c r="Q676" s="246"/>
    </row>
    <row r="677" spans="2:17" s="48" customFormat="1">
      <c r="B677" s="52">
        <v>1000</v>
      </c>
      <c r="C677" s="804" t="s">
        <v>9</v>
      </c>
      <c r="D677" s="805"/>
      <c r="E677" s="97"/>
      <c r="F677" s="63">
        <v>11920</v>
      </c>
      <c r="G677" s="63"/>
      <c r="H677" s="238">
        <f t="shared" ref="H677:H686" si="378">SUM(E677:G677)</f>
        <v>11920</v>
      </c>
      <c r="I677" s="63"/>
      <c r="J677" s="63">
        <v>8920</v>
      </c>
      <c r="K677" s="63"/>
      <c r="L677" s="238">
        <f t="shared" ref="L677:L680" si="379">SUM(I677:K677)</f>
        <v>8920</v>
      </c>
      <c r="M677" s="63"/>
      <c r="N677" s="63">
        <v>5219</v>
      </c>
      <c r="O677" s="63"/>
      <c r="P677" s="238">
        <f t="shared" ref="P677:P680" si="380">SUM(M677:O677)</f>
        <v>5219</v>
      </c>
      <c r="Q677" s="246"/>
    </row>
    <row r="678" spans="2:17" s="48" customFormat="1">
      <c r="B678" s="53" t="s">
        <v>10</v>
      </c>
      <c r="C678" s="804" t="s">
        <v>11</v>
      </c>
      <c r="D678" s="805"/>
      <c r="E678" s="97"/>
      <c r="F678" s="63">
        <v>610</v>
      </c>
      <c r="G678" s="63"/>
      <c r="H678" s="238">
        <f t="shared" si="378"/>
        <v>610</v>
      </c>
      <c r="I678" s="63"/>
      <c r="J678" s="63">
        <v>610</v>
      </c>
      <c r="K678" s="63"/>
      <c r="L678" s="238">
        <f t="shared" si="379"/>
        <v>610</v>
      </c>
      <c r="M678" s="63"/>
      <c r="N678" s="63">
        <v>362</v>
      </c>
      <c r="O678" s="63"/>
      <c r="P678" s="238">
        <f t="shared" si="380"/>
        <v>362</v>
      </c>
      <c r="Q678" s="246"/>
    </row>
    <row r="679" spans="2:17" s="48" customFormat="1">
      <c r="B679" s="54" t="s">
        <v>12</v>
      </c>
      <c r="C679" s="806" t="s">
        <v>13</v>
      </c>
      <c r="D679" s="801"/>
      <c r="E679" s="97"/>
      <c r="F679" s="63"/>
      <c r="G679" s="63"/>
      <c r="H679" s="238">
        <f t="shared" si="378"/>
        <v>0</v>
      </c>
      <c r="I679" s="63"/>
      <c r="J679" s="63"/>
      <c r="K679" s="63"/>
      <c r="L679" s="238">
        <f t="shared" si="379"/>
        <v>0</v>
      </c>
      <c r="M679" s="63"/>
      <c r="N679" s="63"/>
      <c r="O679" s="63"/>
      <c r="P679" s="238">
        <f t="shared" si="380"/>
        <v>0</v>
      </c>
      <c r="Q679" s="246"/>
    </row>
    <row r="680" spans="2:17" s="48" customFormat="1">
      <c r="B680" s="52">
        <v>4200</v>
      </c>
      <c r="C680" s="806" t="s">
        <v>14</v>
      </c>
      <c r="D680" s="801"/>
      <c r="E680" s="97"/>
      <c r="F680" s="63"/>
      <c r="G680" s="63"/>
      <c r="H680" s="238">
        <f t="shared" si="378"/>
        <v>0</v>
      </c>
      <c r="I680" s="63"/>
      <c r="J680" s="63"/>
      <c r="K680" s="63"/>
      <c r="L680" s="238">
        <f t="shared" si="379"/>
        <v>0</v>
      </c>
      <c r="M680" s="63"/>
      <c r="N680" s="63"/>
      <c r="O680" s="63"/>
      <c r="P680" s="238">
        <f t="shared" si="380"/>
        <v>0</v>
      </c>
      <c r="Q680" s="246"/>
    </row>
    <row r="681" spans="2:17" s="48" customFormat="1" ht="18" customHeight="1">
      <c r="B681" s="41"/>
      <c r="C681" s="42">
        <v>4214</v>
      </c>
      <c r="D681" s="103" t="s">
        <v>91</v>
      </c>
      <c r="E681" s="97"/>
      <c r="F681" s="63"/>
      <c r="G681" s="63"/>
      <c r="H681" s="238"/>
      <c r="I681" s="63"/>
      <c r="J681" s="63"/>
      <c r="K681" s="63"/>
      <c r="L681" s="238"/>
      <c r="M681" s="63"/>
      <c r="N681" s="63"/>
      <c r="O681" s="63"/>
      <c r="P681" s="238"/>
      <c r="Q681" s="246"/>
    </row>
    <row r="682" spans="2:17" s="48" customFormat="1">
      <c r="B682" s="52">
        <v>4300</v>
      </c>
      <c r="C682" s="807" t="s">
        <v>15</v>
      </c>
      <c r="D682" s="808"/>
      <c r="E682" s="97"/>
      <c r="F682" s="63"/>
      <c r="G682" s="63"/>
      <c r="H682" s="238">
        <f t="shared" si="378"/>
        <v>0</v>
      </c>
      <c r="I682" s="63"/>
      <c r="J682" s="63"/>
      <c r="K682" s="63"/>
      <c r="L682" s="238">
        <f t="shared" ref="L682:L686" si="381">SUM(I682:K682)</f>
        <v>0</v>
      </c>
      <c r="M682" s="63"/>
      <c r="N682" s="63"/>
      <c r="O682" s="63"/>
      <c r="P682" s="238">
        <f t="shared" ref="P682:P686" si="382">SUM(M682:O682)</f>
        <v>0</v>
      </c>
      <c r="Q682" s="246"/>
    </row>
    <row r="683" spans="2:17" s="48" customFormat="1">
      <c r="B683" s="52">
        <v>4500</v>
      </c>
      <c r="C683" s="806" t="s">
        <v>16</v>
      </c>
      <c r="D683" s="801"/>
      <c r="E683" s="97"/>
      <c r="F683" s="63"/>
      <c r="G683" s="63"/>
      <c r="H683" s="238">
        <f t="shared" si="378"/>
        <v>0</v>
      </c>
      <c r="I683" s="63"/>
      <c r="J683" s="63"/>
      <c r="K683" s="63"/>
      <c r="L683" s="238">
        <f t="shared" si="381"/>
        <v>0</v>
      </c>
      <c r="M683" s="63"/>
      <c r="N683" s="63"/>
      <c r="O683" s="63"/>
      <c r="P683" s="238">
        <f t="shared" si="382"/>
        <v>0</v>
      </c>
      <c r="Q683" s="246"/>
    </row>
    <row r="684" spans="2:17" s="48" customFormat="1">
      <c r="B684" s="52">
        <v>4600</v>
      </c>
      <c r="C684" s="796" t="s">
        <v>17</v>
      </c>
      <c r="D684" s="797"/>
      <c r="E684" s="97"/>
      <c r="F684" s="63"/>
      <c r="G684" s="63"/>
      <c r="H684" s="238">
        <f t="shared" si="378"/>
        <v>0</v>
      </c>
      <c r="I684" s="63"/>
      <c r="J684" s="63"/>
      <c r="K684" s="63"/>
      <c r="L684" s="238">
        <f t="shared" si="381"/>
        <v>0</v>
      </c>
      <c r="M684" s="63"/>
      <c r="N684" s="63"/>
      <c r="O684" s="63"/>
      <c r="P684" s="238">
        <f t="shared" si="382"/>
        <v>0</v>
      </c>
      <c r="Q684" s="246"/>
    </row>
    <row r="685" spans="2:17" s="48" customFormat="1">
      <c r="B685" s="2" t="s">
        <v>18</v>
      </c>
      <c r="C685" s="798" t="s">
        <v>19</v>
      </c>
      <c r="D685" s="799"/>
      <c r="E685" s="97"/>
      <c r="F685" s="63"/>
      <c r="G685" s="63"/>
      <c r="H685" s="238">
        <f t="shared" si="378"/>
        <v>0</v>
      </c>
      <c r="I685" s="63"/>
      <c r="J685" s="63"/>
      <c r="K685" s="63"/>
      <c r="L685" s="238">
        <f t="shared" si="381"/>
        <v>0</v>
      </c>
      <c r="M685" s="63"/>
      <c r="N685" s="63"/>
      <c r="O685" s="63"/>
      <c r="P685" s="238">
        <f t="shared" si="382"/>
        <v>0</v>
      </c>
      <c r="Q685" s="246"/>
    </row>
    <row r="686" spans="2:17" s="48" customFormat="1" ht="12" thickBot="1">
      <c r="B686" s="55">
        <v>98</v>
      </c>
      <c r="C686" s="800" t="s">
        <v>20</v>
      </c>
      <c r="D686" s="801"/>
      <c r="E686" s="239"/>
      <c r="F686" s="240"/>
      <c r="G686" s="240"/>
      <c r="H686" s="238">
        <f t="shared" si="378"/>
        <v>0</v>
      </c>
      <c r="I686" s="240"/>
      <c r="J686" s="240"/>
      <c r="K686" s="240"/>
      <c r="L686" s="238">
        <f t="shared" si="381"/>
        <v>0</v>
      </c>
      <c r="M686" s="240"/>
      <c r="N686" s="240"/>
      <c r="O686" s="240"/>
      <c r="P686" s="238">
        <f t="shared" si="382"/>
        <v>0</v>
      </c>
      <c r="Q686" s="246"/>
    </row>
    <row r="687" spans="2:17" s="48" customFormat="1" ht="12" thickBot="1">
      <c r="B687" s="45"/>
      <c r="C687" s="46"/>
      <c r="D687" s="56" t="s">
        <v>27</v>
      </c>
      <c r="E687" s="233">
        <f>SUM(E676+E677+E678+E679+E680+E682+E683+E684+E685+E686)</f>
        <v>0</v>
      </c>
      <c r="F687" s="234">
        <f t="shared" ref="F687:G687" si="383">SUM(F676+F677+F678+F679+F680+F682+F683+F684+F685+F686)</f>
        <v>26730</v>
      </c>
      <c r="G687" s="234">
        <f t="shared" si="383"/>
        <v>0</v>
      </c>
      <c r="H687" s="235">
        <f>SUM(H676:H686)</f>
        <v>26730</v>
      </c>
      <c r="I687" s="234">
        <f>SUM(I676+I677+I678+I679+I680+I682+I683+I684+I685+I686)</f>
        <v>0</v>
      </c>
      <c r="J687" s="234">
        <f t="shared" ref="J687:K687" si="384">SUM(J676+J677+J678+J679+J680+J682+J683+J684+J685+J686)</f>
        <v>25119</v>
      </c>
      <c r="K687" s="234">
        <f t="shared" si="384"/>
        <v>0</v>
      </c>
      <c r="L687" s="235">
        <f>SUM(L676:L686)</f>
        <v>25119</v>
      </c>
      <c r="M687" s="234">
        <f>SUM(M676+M677+M678+M679+M680+M682+M683+M684+M685+M686)</f>
        <v>0</v>
      </c>
      <c r="N687" s="234">
        <f t="shared" ref="N687:O687" si="385">SUM(N676+N677+N678+N679+N680+N682+N683+N684+N685+N686)</f>
        <v>16161</v>
      </c>
      <c r="O687" s="234">
        <f t="shared" si="385"/>
        <v>0</v>
      </c>
      <c r="P687" s="235">
        <f>SUM(P676:P686)</f>
        <v>16161</v>
      </c>
      <c r="Q687" s="246"/>
    </row>
    <row r="688" spans="2:17" s="48" customFormat="1" ht="12" thickBot="1">
      <c r="B688" s="113"/>
      <c r="C688" s="64"/>
      <c r="D688" s="114"/>
      <c r="E688" s="242"/>
      <c r="F688" s="243"/>
      <c r="G688" s="243"/>
      <c r="H688" s="243"/>
      <c r="I688" s="242"/>
      <c r="J688" s="243"/>
      <c r="K688" s="243"/>
      <c r="L688" s="243"/>
      <c r="M688" s="242"/>
      <c r="N688" s="243"/>
      <c r="O688" s="243"/>
      <c r="P688" s="243"/>
      <c r="Q688" s="246"/>
    </row>
    <row r="689" spans="2:17" s="48" customFormat="1" ht="32.25" thickBot="1">
      <c r="B689" s="33"/>
      <c r="C689" s="34" t="s">
        <v>22</v>
      </c>
      <c r="D689" s="34" t="s">
        <v>23</v>
      </c>
      <c r="E689" s="205" t="s">
        <v>2</v>
      </c>
      <c r="F689" s="206" t="s">
        <v>3</v>
      </c>
      <c r="G689" s="206" t="s">
        <v>4</v>
      </c>
      <c r="H689" s="207" t="s">
        <v>5</v>
      </c>
      <c r="I689" s="550" t="s">
        <v>2</v>
      </c>
      <c r="J689" s="551" t="s">
        <v>3</v>
      </c>
      <c r="K689" s="551" t="s">
        <v>4</v>
      </c>
      <c r="L689" s="552" t="s">
        <v>5</v>
      </c>
      <c r="M689" s="550" t="s">
        <v>2</v>
      </c>
      <c r="N689" s="551" t="s">
        <v>3</v>
      </c>
      <c r="O689" s="551" t="s">
        <v>4</v>
      </c>
      <c r="P689" s="552" t="s">
        <v>5</v>
      </c>
      <c r="Q689" s="246"/>
    </row>
    <row r="690" spans="2:17" s="48" customFormat="1" ht="12" thickBot="1">
      <c r="B690" s="35" t="s">
        <v>24</v>
      </c>
      <c r="C690" s="36">
        <v>759</v>
      </c>
      <c r="D690" s="102" t="s">
        <v>78</v>
      </c>
      <c r="E690" s="96"/>
      <c r="F690" s="49"/>
      <c r="G690" s="49"/>
      <c r="H690" s="50"/>
      <c r="I690" s="278"/>
      <c r="J690" s="49"/>
      <c r="K690" s="49"/>
      <c r="L690" s="50"/>
      <c r="M690" s="278"/>
      <c r="N690" s="49"/>
      <c r="O690" s="49"/>
      <c r="P690" s="50"/>
      <c r="Q690" s="246"/>
    </row>
    <row r="691" spans="2:17" s="48" customFormat="1">
      <c r="B691" s="51" t="s">
        <v>7</v>
      </c>
      <c r="C691" s="811" t="s">
        <v>26</v>
      </c>
      <c r="D691" s="812"/>
      <c r="E691" s="98"/>
      <c r="F691" s="66">
        <v>0</v>
      </c>
      <c r="G691" s="66"/>
      <c r="H691" s="238">
        <f>SUM(E691:G691)</f>
        <v>0</v>
      </c>
      <c r="I691" s="66"/>
      <c r="J691" s="66">
        <v>3061</v>
      </c>
      <c r="K691" s="66"/>
      <c r="L691" s="238">
        <f>SUM(I691:K691)</f>
        <v>3061</v>
      </c>
      <c r="M691" s="66"/>
      <c r="N691" s="66">
        <v>2996</v>
      </c>
      <c r="O691" s="66"/>
      <c r="P691" s="238">
        <f>SUM(M691:O691)</f>
        <v>2996</v>
      </c>
      <c r="Q691" s="246"/>
    </row>
    <row r="692" spans="2:17" s="48" customFormat="1">
      <c r="B692" s="52">
        <v>1000</v>
      </c>
      <c r="C692" s="804" t="s">
        <v>9</v>
      </c>
      <c r="D692" s="805"/>
      <c r="E692" s="97"/>
      <c r="F692" s="63">
        <v>65071</v>
      </c>
      <c r="G692" s="63"/>
      <c r="H692" s="238">
        <f t="shared" ref="H692:H701" si="386">SUM(E692:G692)</f>
        <v>65071</v>
      </c>
      <c r="I692" s="63"/>
      <c r="J692" s="63">
        <v>67010</v>
      </c>
      <c r="K692" s="63"/>
      <c r="L692" s="238">
        <f t="shared" ref="L692:L695" si="387">SUM(I692:K692)</f>
        <v>67010</v>
      </c>
      <c r="M692" s="63"/>
      <c r="N692" s="63">
        <v>57953</v>
      </c>
      <c r="O692" s="63"/>
      <c r="P692" s="238">
        <f t="shared" ref="P692:P695" si="388">SUM(M692:O692)</f>
        <v>57953</v>
      </c>
      <c r="Q692" s="246"/>
    </row>
    <row r="693" spans="2:17" s="48" customFormat="1">
      <c r="B693" s="53" t="s">
        <v>10</v>
      </c>
      <c r="C693" s="804" t="s">
        <v>11</v>
      </c>
      <c r="D693" s="805"/>
      <c r="E693" s="97"/>
      <c r="F693" s="63"/>
      <c r="G693" s="63"/>
      <c r="H693" s="238">
        <f t="shared" si="386"/>
        <v>0</v>
      </c>
      <c r="I693" s="63"/>
      <c r="J693" s="63"/>
      <c r="K693" s="63"/>
      <c r="L693" s="238">
        <f t="shared" si="387"/>
        <v>0</v>
      </c>
      <c r="M693" s="63"/>
      <c r="N693" s="63"/>
      <c r="O693" s="63"/>
      <c r="P693" s="238">
        <f t="shared" si="388"/>
        <v>0</v>
      </c>
      <c r="Q693" s="246"/>
    </row>
    <row r="694" spans="2:17" s="48" customFormat="1">
      <c r="B694" s="54" t="s">
        <v>12</v>
      </c>
      <c r="C694" s="806" t="s">
        <v>13</v>
      </c>
      <c r="D694" s="801"/>
      <c r="E694" s="97"/>
      <c r="F694" s="63"/>
      <c r="G694" s="63"/>
      <c r="H694" s="238">
        <f t="shared" si="386"/>
        <v>0</v>
      </c>
      <c r="I694" s="63"/>
      <c r="J694" s="63"/>
      <c r="K694" s="63"/>
      <c r="L694" s="238">
        <f t="shared" si="387"/>
        <v>0</v>
      </c>
      <c r="M694" s="63"/>
      <c r="N694" s="63"/>
      <c r="O694" s="63"/>
      <c r="P694" s="238">
        <f t="shared" si="388"/>
        <v>0</v>
      </c>
      <c r="Q694" s="246"/>
    </row>
    <row r="695" spans="2:17" s="48" customFormat="1">
      <c r="B695" s="52">
        <v>4200</v>
      </c>
      <c r="C695" s="806" t="s">
        <v>14</v>
      </c>
      <c r="D695" s="801"/>
      <c r="E695" s="97"/>
      <c r="F695" s="63"/>
      <c r="G695" s="63"/>
      <c r="H695" s="238">
        <f t="shared" si="386"/>
        <v>0</v>
      </c>
      <c r="I695" s="63"/>
      <c r="J695" s="63"/>
      <c r="K695" s="63"/>
      <c r="L695" s="238">
        <f t="shared" si="387"/>
        <v>0</v>
      </c>
      <c r="M695" s="63"/>
      <c r="N695" s="63"/>
      <c r="O695" s="63"/>
      <c r="P695" s="238">
        <f t="shared" si="388"/>
        <v>0</v>
      </c>
      <c r="Q695" s="246"/>
    </row>
    <row r="696" spans="2:17" s="48" customFormat="1" ht="17.25" customHeight="1">
      <c r="B696" s="41"/>
      <c r="C696" s="42">
        <v>4214</v>
      </c>
      <c r="D696" s="103" t="s">
        <v>91</v>
      </c>
      <c r="E696" s="97"/>
      <c r="F696" s="63"/>
      <c r="G696" s="63"/>
      <c r="H696" s="238"/>
      <c r="I696" s="63"/>
      <c r="J696" s="63"/>
      <c r="K696" s="63"/>
      <c r="L696" s="238"/>
      <c r="M696" s="63"/>
      <c r="N696" s="63"/>
      <c r="O696" s="63"/>
      <c r="P696" s="238"/>
      <c r="Q696" s="246"/>
    </row>
    <row r="697" spans="2:17" s="48" customFormat="1">
      <c r="B697" s="52">
        <v>4300</v>
      </c>
      <c r="C697" s="807" t="s">
        <v>15</v>
      </c>
      <c r="D697" s="808"/>
      <c r="E697" s="97"/>
      <c r="F697" s="63"/>
      <c r="G697" s="63"/>
      <c r="H697" s="238">
        <f t="shared" si="386"/>
        <v>0</v>
      </c>
      <c r="I697" s="63"/>
      <c r="J697" s="63"/>
      <c r="K697" s="63"/>
      <c r="L697" s="238">
        <f t="shared" ref="L697:L701" si="389">SUM(I697:K697)</f>
        <v>0</v>
      </c>
      <c r="M697" s="63"/>
      <c r="N697" s="63"/>
      <c r="O697" s="63"/>
      <c r="P697" s="238">
        <f t="shared" ref="P697:P701" si="390">SUM(M697:O697)</f>
        <v>0</v>
      </c>
      <c r="Q697" s="246"/>
    </row>
    <row r="698" spans="2:17" s="48" customFormat="1">
      <c r="B698" s="52">
        <v>4500</v>
      </c>
      <c r="C698" s="806" t="s">
        <v>16</v>
      </c>
      <c r="D698" s="801"/>
      <c r="E698" s="97"/>
      <c r="F698" s="63"/>
      <c r="G698" s="63"/>
      <c r="H698" s="238">
        <f t="shared" si="386"/>
        <v>0</v>
      </c>
      <c r="I698" s="63"/>
      <c r="J698" s="63"/>
      <c r="K698" s="63"/>
      <c r="L698" s="238">
        <f t="shared" si="389"/>
        <v>0</v>
      </c>
      <c r="M698" s="63"/>
      <c r="N698" s="63"/>
      <c r="O698" s="63"/>
      <c r="P698" s="238">
        <f t="shared" si="390"/>
        <v>0</v>
      </c>
      <c r="Q698" s="246"/>
    </row>
    <row r="699" spans="2:17" s="48" customFormat="1">
      <c r="B699" s="52">
        <v>4600</v>
      </c>
      <c r="C699" s="796" t="s">
        <v>17</v>
      </c>
      <c r="D699" s="797"/>
      <c r="E699" s="97"/>
      <c r="F699" s="63"/>
      <c r="G699" s="63"/>
      <c r="H699" s="238">
        <f t="shared" si="386"/>
        <v>0</v>
      </c>
      <c r="I699" s="63"/>
      <c r="J699" s="63"/>
      <c r="K699" s="63"/>
      <c r="L699" s="238">
        <f t="shared" si="389"/>
        <v>0</v>
      </c>
      <c r="M699" s="63"/>
      <c r="N699" s="63"/>
      <c r="O699" s="63"/>
      <c r="P699" s="238">
        <f t="shared" si="390"/>
        <v>0</v>
      </c>
      <c r="Q699" s="246"/>
    </row>
    <row r="700" spans="2:17" s="48" customFormat="1">
      <c r="B700" s="2" t="s">
        <v>18</v>
      </c>
      <c r="C700" s="798" t="s">
        <v>19</v>
      </c>
      <c r="D700" s="799"/>
      <c r="E700" s="97"/>
      <c r="F700" s="63"/>
      <c r="G700" s="63"/>
      <c r="H700" s="238">
        <f t="shared" si="386"/>
        <v>0</v>
      </c>
      <c r="I700" s="63"/>
      <c r="J700" s="63"/>
      <c r="K700" s="63"/>
      <c r="L700" s="238">
        <f t="shared" si="389"/>
        <v>0</v>
      </c>
      <c r="M700" s="63"/>
      <c r="N700" s="63"/>
      <c r="O700" s="63"/>
      <c r="P700" s="238">
        <f t="shared" si="390"/>
        <v>0</v>
      </c>
      <c r="Q700" s="246"/>
    </row>
    <row r="701" spans="2:17" s="48" customFormat="1" ht="12" thickBot="1">
      <c r="B701" s="55">
        <v>98</v>
      </c>
      <c r="C701" s="800" t="s">
        <v>20</v>
      </c>
      <c r="D701" s="801"/>
      <c r="E701" s="239"/>
      <c r="F701" s="240"/>
      <c r="G701" s="240"/>
      <c r="H701" s="238">
        <f t="shared" si="386"/>
        <v>0</v>
      </c>
      <c r="I701" s="240"/>
      <c r="J701" s="240"/>
      <c r="K701" s="240"/>
      <c r="L701" s="238">
        <f t="shared" si="389"/>
        <v>0</v>
      </c>
      <c r="M701" s="240"/>
      <c r="N701" s="240"/>
      <c r="O701" s="240"/>
      <c r="P701" s="238">
        <f t="shared" si="390"/>
        <v>0</v>
      </c>
      <c r="Q701" s="246"/>
    </row>
    <row r="702" spans="2:17" s="48" customFormat="1" ht="12" thickBot="1">
      <c r="B702" s="45"/>
      <c r="C702" s="46"/>
      <c r="D702" s="56" t="s">
        <v>27</v>
      </c>
      <c r="E702" s="233">
        <f>SUM(E691+E692+E693+E694+E695+E697+E698+E699+E700+E701)</f>
        <v>0</v>
      </c>
      <c r="F702" s="234">
        <f t="shared" ref="F702:G702" si="391">SUM(F691+F692+F693+F694+F695+F697+F698+F699+F700+F701)</f>
        <v>65071</v>
      </c>
      <c r="G702" s="234">
        <f t="shared" si="391"/>
        <v>0</v>
      </c>
      <c r="H702" s="235">
        <f>SUM(H691:H701)</f>
        <v>65071</v>
      </c>
      <c r="I702" s="234">
        <f>SUM(I691+I692+I693+I694+I695+I697+I698+I699+I700+I701)</f>
        <v>0</v>
      </c>
      <c r="J702" s="234">
        <f t="shared" ref="J702:K702" si="392">SUM(J691+J692+J693+J694+J695+J697+J698+J699+J700+J701)</f>
        <v>70071</v>
      </c>
      <c r="K702" s="234">
        <f t="shared" si="392"/>
        <v>0</v>
      </c>
      <c r="L702" s="235">
        <f>SUM(L691:L701)</f>
        <v>70071</v>
      </c>
      <c r="M702" s="234">
        <f>SUM(M691+M692+M693+M694+M695+M697+M698+M699+M700+M701)</f>
        <v>0</v>
      </c>
      <c r="N702" s="234">
        <f t="shared" ref="N702:O702" si="393">SUM(N691+N692+N693+N694+N695+N697+N698+N699+N700+N701)</f>
        <v>60949</v>
      </c>
      <c r="O702" s="234">
        <f t="shared" si="393"/>
        <v>0</v>
      </c>
      <c r="P702" s="235">
        <f>SUM(P691:P701)</f>
        <v>60949</v>
      </c>
      <c r="Q702" s="246"/>
    </row>
    <row r="703" spans="2:17" s="48" customFormat="1">
      <c r="B703" s="106"/>
      <c r="C703" s="57"/>
      <c r="D703" s="107"/>
      <c r="E703" s="237"/>
      <c r="F703" s="237"/>
      <c r="G703" s="237"/>
      <c r="H703" s="237"/>
      <c r="I703" s="237"/>
      <c r="J703" s="237"/>
      <c r="K703" s="237"/>
      <c r="L703" s="237"/>
      <c r="M703" s="237"/>
      <c r="N703" s="237"/>
      <c r="O703" s="237"/>
      <c r="P703" s="237"/>
      <c r="Q703" s="246"/>
    </row>
    <row r="704" spans="2:17" s="48" customFormat="1">
      <c r="B704" s="809" t="s">
        <v>79</v>
      </c>
      <c r="C704" s="802"/>
      <c r="D704" s="810"/>
      <c r="E704" s="236">
        <f>SUM(E567+E582+E597+E612+E627+E643+E657+E672+E687+E702)</f>
        <v>417338</v>
      </c>
      <c r="F704" s="236">
        <f>SUM(F567+F582+F597+F612+F627+F643+F657+F672+F687+F702)</f>
        <v>400179</v>
      </c>
      <c r="G704" s="236">
        <f>SUM(G567+G582+G597+G612+G627+G643+G657+G672+G687+G702)</f>
        <v>77402</v>
      </c>
      <c r="H704" s="236">
        <f>SUM(E704:G704)</f>
        <v>894919</v>
      </c>
      <c r="I704" s="236">
        <f>SUM(I567+I582+I597+I612+I627+I643+I657+I672+I687+I702)</f>
        <v>463988</v>
      </c>
      <c r="J704" s="236">
        <f>SUM(J567+J582+J597+J612+J627+J643+J657+J672+J687+J702)</f>
        <v>373219</v>
      </c>
      <c r="K704" s="236">
        <f>SUM(K567+K582+K597+K612+K627+K643+K657+K672+K687+K702)</f>
        <v>77402</v>
      </c>
      <c r="L704" s="236">
        <f>SUM(I704:K704)</f>
        <v>914609</v>
      </c>
      <c r="M704" s="236">
        <f>SUM(M567+M582+M597+M612+M627+M643+M657+M672+M687+M702)</f>
        <v>454227</v>
      </c>
      <c r="N704" s="236">
        <f>SUM(N567+N582+N597+N612+N627+N643+N657+N672+N687+N702)</f>
        <v>288760</v>
      </c>
      <c r="O704" s="236">
        <f>SUM(O567+O582+O597+O612+O627+O643+O657+O672+O687+O702)</f>
        <v>74467</v>
      </c>
      <c r="P704" s="236">
        <f>SUM(M704:O704)</f>
        <v>817454</v>
      </c>
      <c r="Q704" s="246"/>
    </row>
    <row r="705" spans="2:17" s="48" customFormat="1" ht="12" thickBot="1">
      <c r="B705" s="104"/>
      <c r="C705" s="47"/>
      <c r="D705" s="105"/>
      <c r="E705" s="236"/>
      <c r="F705" s="236"/>
      <c r="G705" s="236"/>
      <c r="H705" s="236"/>
      <c r="I705" s="236"/>
      <c r="J705" s="236"/>
      <c r="K705" s="236"/>
      <c r="L705" s="236"/>
      <c r="M705" s="236"/>
      <c r="N705" s="236"/>
      <c r="O705" s="236"/>
      <c r="P705" s="236"/>
      <c r="Q705" s="246"/>
    </row>
    <row r="706" spans="2:17" s="48" customFormat="1" ht="32.25" thickBot="1">
      <c r="B706" s="33"/>
      <c r="C706" s="34" t="s">
        <v>22</v>
      </c>
      <c r="D706" s="34" t="s">
        <v>23</v>
      </c>
      <c r="E706" s="205" t="s">
        <v>2</v>
      </c>
      <c r="F706" s="206" t="s">
        <v>3</v>
      </c>
      <c r="G706" s="206" t="s">
        <v>4</v>
      </c>
      <c r="H706" s="207" t="s">
        <v>5</v>
      </c>
      <c r="I706" s="550" t="s">
        <v>2</v>
      </c>
      <c r="J706" s="551" t="s">
        <v>3</v>
      </c>
      <c r="K706" s="551" t="s">
        <v>4</v>
      </c>
      <c r="L706" s="552" t="s">
        <v>5</v>
      </c>
      <c r="M706" s="550" t="s">
        <v>2</v>
      </c>
      <c r="N706" s="551" t="s">
        <v>3</v>
      </c>
      <c r="O706" s="551" t="s">
        <v>4</v>
      </c>
      <c r="P706" s="552" t="s">
        <v>5</v>
      </c>
      <c r="Q706" s="246"/>
    </row>
    <row r="707" spans="2:17" s="48" customFormat="1" ht="12" thickBot="1">
      <c r="B707" s="35" t="s">
        <v>24</v>
      </c>
      <c r="C707" s="36">
        <v>829</v>
      </c>
      <c r="D707" s="102" t="s">
        <v>80</v>
      </c>
      <c r="E707" s="96"/>
      <c r="F707" s="49"/>
      <c r="G707" s="49"/>
      <c r="H707" s="50"/>
      <c r="I707" s="278"/>
      <c r="J707" s="49"/>
      <c r="K707" s="49"/>
      <c r="L707" s="50"/>
      <c r="M707" s="278"/>
      <c r="N707" s="49"/>
      <c r="O707" s="49"/>
      <c r="P707" s="50"/>
      <c r="Q707" s="246"/>
    </row>
    <row r="708" spans="2:17" s="48" customFormat="1">
      <c r="B708" s="51" t="s">
        <v>7</v>
      </c>
      <c r="C708" s="811" t="s">
        <v>26</v>
      </c>
      <c r="D708" s="812"/>
      <c r="E708" s="98"/>
      <c r="F708" s="66">
        <v>32700</v>
      </c>
      <c r="G708" s="66"/>
      <c r="H708" s="238">
        <f>SUM(E708:G708)</f>
        <v>32700</v>
      </c>
      <c r="I708" s="66"/>
      <c r="J708" s="66">
        <v>32700</v>
      </c>
      <c r="K708" s="66"/>
      <c r="L708" s="238">
        <f>SUM(I708:K708)</f>
        <v>32700</v>
      </c>
      <c r="M708" s="66"/>
      <c r="N708" s="66">
        <v>0</v>
      </c>
      <c r="O708" s="66"/>
      <c r="P708" s="238">
        <f>SUM(M708:O708)</f>
        <v>0</v>
      </c>
      <c r="Q708" s="246"/>
    </row>
    <row r="709" spans="2:17" s="48" customFormat="1">
      <c r="B709" s="52">
        <v>1000</v>
      </c>
      <c r="C709" s="804" t="s">
        <v>9</v>
      </c>
      <c r="D709" s="805"/>
      <c r="E709" s="97"/>
      <c r="F709" s="63">
        <v>77951</v>
      </c>
      <c r="G709" s="63"/>
      <c r="H709" s="238">
        <f t="shared" ref="H709:H718" si="394">SUM(E709:G709)</f>
        <v>77951</v>
      </c>
      <c r="I709" s="63"/>
      <c r="J709" s="63">
        <v>26401</v>
      </c>
      <c r="K709" s="63"/>
      <c r="L709" s="238">
        <f t="shared" ref="L709:L712" si="395">SUM(I709:K709)</f>
        <v>26401</v>
      </c>
      <c r="M709" s="63"/>
      <c r="N709" s="63">
        <v>0</v>
      </c>
      <c r="O709" s="63"/>
      <c r="P709" s="238">
        <f t="shared" ref="P709:P712" si="396">SUM(M709:O709)</f>
        <v>0</v>
      </c>
      <c r="Q709" s="246"/>
    </row>
    <row r="710" spans="2:17" s="48" customFormat="1">
      <c r="B710" s="53" t="s">
        <v>10</v>
      </c>
      <c r="C710" s="804" t="s">
        <v>11</v>
      </c>
      <c r="D710" s="805"/>
      <c r="E710" s="97"/>
      <c r="F710" s="63"/>
      <c r="G710" s="63"/>
      <c r="H710" s="238">
        <f t="shared" si="394"/>
        <v>0</v>
      </c>
      <c r="I710" s="63"/>
      <c r="J710" s="63"/>
      <c r="K710" s="63"/>
      <c r="L710" s="238">
        <f t="shared" si="395"/>
        <v>0</v>
      </c>
      <c r="M710" s="63"/>
      <c r="N710" s="63"/>
      <c r="O710" s="63"/>
      <c r="P710" s="238">
        <f t="shared" si="396"/>
        <v>0</v>
      </c>
      <c r="Q710" s="246"/>
    </row>
    <row r="711" spans="2:17" s="48" customFormat="1">
      <c r="B711" s="54" t="s">
        <v>12</v>
      </c>
      <c r="C711" s="806" t="s">
        <v>13</v>
      </c>
      <c r="D711" s="801"/>
      <c r="E711" s="97"/>
      <c r="F711" s="63"/>
      <c r="G711" s="63"/>
      <c r="H711" s="238">
        <f t="shared" si="394"/>
        <v>0</v>
      </c>
      <c r="I711" s="63"/>
      <c r="J711" s="63"/>
      <c r="K711" s="63"/>
      <c r="L711" s="238">
        <f t="shared" si="395"/>
        <v>0</v>
      </c>
      <c r="M711" s="63"/>
      <c r="N711" s="63"/>
      <c r="O711" s="63"/>
      <c r="P711" s="238">
        <f t="shared" si="396"/>
        <v>0</v>
      </c>
      <c r="Q711" s="246"/>
    </row>
    <row r="712" spans="2:17" s="48" customFormat="1">
      <c r="B712" s="52">
        <v>4200</v>
      </c>
      <c r="C712" s="806" t="s">
        <v>14</v>
      </c>
      <c r="D712" s="801"/>
      <c r="E712" s="97"/>
      <c r="F712" s="63"/>
      <c r="G712" s="63"/>
      <c r="H712" s="238">
        <f t="shared" si="394"/>
        <v>0</v>
      </c>
      <c r="I712" s="63"/>
      <c r="J712" s="63"/>
      <c r="K712" s="63"/>
      <c r="L712" s="238">
        <f t="shared" si="395"/>
        <v>0</v>
      </c>
      <c r="M712" s="63"/>
      <c r="N712" s="63"/>
      <c r="O712" s="63"/>
      <c r="P712" s="238">
        <f t="shared" si="396"/>
        <v>0</v>
      </c>
      <c r="Q712" s="246"/>
    </row>
    <row r="713" spans="2:17" s="48" customFormat="1" ht="15" customHeight="1">
      <c r="B713" s="41"/>
      <c r="C713" s="42">
        <v>4214</v>
      </c>
      <c r="D713" s="103" t="s">
        <v>91</v>
      </c>
      <c r="E713" s="97"/>
      <c r="F713" s="63"/>
      <c r="G713" s="63"/>
      <c r="H713" s="238"/>
      <c r="I713" s="63"/>
      <c r="J713" s="63"/>
      <c r="K713" s="63"/>
      <c r="L713" s="238"/>
      <c r="M713" s="63"/>
      <c r="N713" s="63"/>
      <c r="O713" s="63"/>
      <c r="P713" s="238"/>
      <c r="Q713" s="246"/>
    </row>
    <row r="714" spans="2:17" s="48" customFormat="1">
      <c r="B714" s="52">
        <v>4300</v>
      </c>
      <c r="C714" s="807" t="s">
        <v>15</v>
      </c>
      <c r="D714" s="808"/>
      <c r="E714" s="97"/>
      <c r="F714" s="63"/>
      <c r="G714" s="63"/>
      <c r="H714" s="238">
        <f t="shared" si="394"/>
        <v>0</v>
      </c>
      <c r="I714" s="63"/>
      <c r="J714" s="63"/>
      <c r="K714" s="63"/>
      <c r="L714" s="238">
        <f t="shared" ref="L714:L718" si="397">SUM(I714:K714)</f>
        <v>0</v>
      </c>
      <c r="M714" s="63"/>
      <c r="N714" s="63"/>
      <c r="O714" s="63"/>
      <c r="P714" s="238">
        <f t="shared" ref="P714:P718" si="398">SUM(M714:O714)</f>
        <v>0</v>
      </c>
      <c r="Q714" s="246"/>
    </row>
    <row r="715" spans="2:17" s="48" customFormat="1">
      <c r="B715" s="52">
        <v>4500</v>
      </c>
      <c r="C715" s="806" t="s">
        <v>16</v>
      </c>
      <c r="D715" s="801"/>
      <c r="E715" s="97"/>
      <c r="F715" s="63"/>
      <c r="G715" s="63"/>
      <c r="H715" s="238">
        <f t="shared" si="394"/>
        <v>0</v>
      </c>
      <c r="I715" s="63"/>
      <c r="J715" s="63"/>
      <c r="K715" s="63"/>
      <c r="L715" s="238">
        <f t="shared" si="397"/>
        <v>0</v>
      </c>
      <c r="M715" s="63"/>
      <c r="N715" s="63"/>
      <c r="O715" s="63"/>
      <c r="P715" s="238">
        <f t="shared" si="398"/>
        <v>0</v>
      </c>
      <c r="Q715" s="246"/>
    </row>
    <row r="716" spans="2:17" s="48" customFormat="1">
      <c r="B716" s="52">
        <v>4600</v>
      </c>
      <c r="C716" s="796" t="s">
        <v>17</v>
      </c>
      <c r="D716" s="797"/>
      <c r="E716" s="97"/>
      <c r="F716" s="63"/>
      <c r="G716" s="63"/>
      <c r="H716" s="238">
        <f t="shared" si="394"/>
        <v>0</v>
      </c>
      <c r="I716" s="63"/>
      <c r="J716" s="63"/>
      <c r="K716" s="63"/>
      <c r="L716" s="238">
        <f t="shared" si="397"/>
        <v>0</v>
      </c>
      <c r="M716" s="63"/>
      <c r="N716" s="63"/>
      <c r="O716" s="63"/>
      <c r="P716" s="238">
        <f t="shared" si="398"/>
        <v>0</v>
      </c>
      <c r="Q716" s="246"/>
    </row>
    <row r="717" spans="2:17" s="48" customFormat="1">
      <c r="B717" s="2" t="s">
        <v>18</v>
      </c>
      <c r="C717" s="798" t="s">
        <v>19</v>
      </c>
      <c r="D717" s="799"/>
      <c r="E717" s="97"/>
      <c r="F717" s="63">
        <v>0</v>
      </c>
      <c r="G717" s="63"/>
      <c r="H717" s="238">
        <f t="shared" si="394"/>
        <v>0</v>
      </c>
      <c r="I717" s="63"/>
      <c r="J717" s="63">
        <v>3840</v>
      </c>
      <c r="K717" s="63"/>
      <c r="L717" s="238">
        <f t="shared" si="397"/>
        <v>3840</v>
      </c>
      <c r="M717" s="63"/>
      <c r="N717" s="63">
        <v>3840</v>
      </c>
      <c r="O717" s="63"/>
      <c r="P717" s="238">
        <f t="shared" si="398"/>
        <v>3840</v>
      </c>
      <c r="Q717" s="246"/>
    </row>
    <row r="718" spans="2:17" s="48" customFormat="1" ht="12" thickBot="1">
      <c r="B718" s="55">
        <v>98</v>
      </c>
      <c r="C718" s="800" t="s">
        <v>20</v>
      </c>
      <c r="D718" s="801"/>
      <c r="E718" s="239"/>
      <c r="F718" s="240"/>
      <c r="G718" s="240"/>
      <c r="H718" s="238">
        <f t="shared" si="394"/>
        <v>0</v>
      </c>
      <c r="I718" s="240"/>
      <c r="J718" s="240"/>
      <c r="K718" s="240"/>
      <c r="L718" s="238">
        <f t="shared" si="397"/>
        <v>0</v>
      </c>
      <c r="M718" s="240"/>
      <c r="N718" s="240"/>
      <c r="O718" s="240"/>
      <c r="P718" s="238">
        <f t="shared" si="398"/>
        <v>0</v>
      </c>
      <c r="Q718" s="246"/>
    </row>
    <row r="719" spans="2:17" s="48" customFormat="1" ht="12" thickBot="1">
      <c r="B719" s="45"/>
      <c r="C719" s="46"/>
      <c r="D719" s="56" t="s">
        <v>27</v>
      </c>
      <c r="E719" s="233">
        <f>SUM(E708+E709+E710+E711+E712+E714+E715+E716+E717+E718)</f>
        <v>0</v>
      </c>
      <c r="F719" s="234">
        <f t="shared" ref="F719:G719" si="399">SUM(F708+F709+F710+F711+F712+F714+F715+F716+F717+F718)</f>
        <v>110651</v>
      </c>
      <c r="G719" s="234">
        <f t="shared" si="399"/>
        <v>0</v>
      </c>
      <c r="H719" s="235">
        <f>SUM(H708:H718)</f>
        <v>110651</v>
      </c>
      <c r="I719" s="234">
        <f>SUM(I708+I709+I710+I711+I712+I714+I715+I716+I717+I718)</f>
        <v>0</v>
      </c>
      <c r="J719" s="234">
        <f t="shared" ref="J719:K719" si="400">SUM(J708+J709+J710+J711+J712+J714+J715+J716+J717+J718)</f>
        <v>62941</v>
      </c>
      <c r="K719" s="234">
        <f t="shared" si="400"/>
        <v>0</v>
      </c>
      <c r="L719" s="235">
        <f>SUM(L708:L718)</f>
        <v>62941</v>
      </c>
      <c r="M719" s="234">
        <f>SUM(M708+M709+M710+M711+M712+M714+M715+M716+M717+M718)</f>
        <v>0</v>
      </c>
      <c r="N719" s="234">
        <f t="shared" ref="N719:O719" si="401">SUM(N708+N709+N710+N711+N712+N714+N715+N716+N717+N718)</f>
        <v>3840</v>
      </c>
      <c r="O719" s="234">
        <f t="shared" si="401"/>
        <v>0</v>
      </c>
      <c r="P719" s="235">
        <f>SUM(P708:P718)</f>
        <v>3840</v>
      </c>
      <c r="Q719" s="246"/>
    </row>
    <row r="720" spans="2:17" s="48" customFormat="1" ht="12" thickBot="1">
      <c r="B720" s="74"/>
      <c r="C720" s="813"/>
      <c r="D720" s="814"/>
      <c r="E720" s="237"/>
      <c r="F720" s="237"/>
      <c r="G720" s="237"/>
      <c r="H720" s="237"/>
      <c r="I720" s="237"/>
      <c r="J720" s="237"/>
      <c r="K720" s="237"/>
      <c r="L720" s="237"/>
      <c r="M720" s="237"/>
      <c r="N720" s="237"/>
      <c r="O720" s="237"/>
      <c r="P720" s="237"/>
      <c r="Q720" s="246"/>
    </row>
    <row r="721" spans="2:17" s="48" customFormat="1" ht="32.25" thickBot="1">
      <c r="B721" s="33"/>
      <c r="C721" s="34" t="s">
        <v>22</v>
      </c>
      <c r="D721" s="34" t="s">
        <v>23</v>
      </c>
      <c r="E721" s="205" t="s">
        <v>2</v>
      </c>
      <c r="F721" s="206" t="s">
        <v>3</v>
      </c>
      <c r="G721" s="206" t="s">
        <v>4</v>
      </c>
      <c r="H721" s="207" t="s">
        <v>5</v>
      </c>
      <c r="I721" s="550" t="s">
        <v>2</v>
      </c>
      <c r="J721" s="551" t="s">
        <v>3</v>
      </c>
      <c r="K721" s="551" t="s">
        <v>4</v>
      </c>
      <c r="L721" s="552" t="s">
        <v>5</v>
      </c>
      <c r="M721" s="550" t="s">
        <v>2</v>
      </c>
      <c r="N721" s="551" t="s">
        <v>3</v>
      </c>
      <c r="O721" s="551" t="s">
        <v>4</v>
      </c>
      <c r="P721" s="552" t="s">
        <v>5</v>
      </c>
      <c r="Q721" s="246"/>
    </row>
    <row r="722" spans="2:17" s="48" customFormat="1" ht="21.75" thickBot="1">
      <c r="B722" s="35" t="s">
        <v>24</v>
      </c>
      <c r="C722" s="36">
        <v>832</v>
      </c>
      <c r="D722" s="102" t="s">
        <v>81</v>
      </c>
      <c r="E722" s="96"/>
      <c r="F722" s="49"/>
      <c r="G722" s="49"/>
      <c r="H722" s="50"/>
      <c r="I722" s="278"/>
      <c r="J722" s="49"/>
      <c r="K722" s="49"/>
      <c r="L722" s="50"/>
      <c r="M722" s="278"/>
      <c r="N722" s="49"/>
      <c r="O722" s="49"/>
      <c r="P722" s="50"/>
      <c r="Q722" s="246"/>
    </row>
    <row r="723" spans="2:17" s="48" customFormat="1">
      <c r="B723" s="51" t="s">
        <v>7</v>
      </c>
      <c r="C723" s="811" t="s">
        <v>26</v>
      </c>
      <c r="D723" s="812"/>
      <c r="E723" s="98"/>
      <c r="F723" s="66">
        <v>17640</v>
      </c>
      <c r="G723" s="66"/>
      <c r="H723" s="238">
        <f>SUM(E723:G723)</f>
        <v>17640</v>
      </c>
      <c r="I723" s="66"/>
      <c r="J723" s="66">
        <v>17640</v>
      </c>
      <c r="K723" s="66"/>
      <c r="L723" s="238">
        <f>SUM(I723:K723)</f>
        <v>17640</v>
      </c>
      <c r="M723" s="66"/>
      <c r="N723" s="66">
        <v>6071</v>
      </c>
      <c r="O723" s="66"/>
      <c r="P723" s="238">
        <f>SUM(M723:O723)</f>
        <v>6071</v>
      </c>
      <c r="Q723" s="246"/>
    </row>
    <row r="724" spans="2:17" s="48" customFormat="1">
      <c r="B724" s="52">
        <v>1000</v>
      </c>
      <c r="C724" s="804" t="s">
        <v>9</v>
      </c>
      <c r="D724" s="805"/>
      <c r="E724" s="97"/>
      <c r="F724" s="63">
        <v>756808</v>
      </c>
      <c r="G724" s="63"/>
      <c r="H724" s="238">
        <f t="shared" ref="H724:H733" si="402">SUM(E724:G724)</f>
        <v>756808</v>
      </c>
      <c r="I724" s="63"/>
      <c r="J724" s="63">
        <v>609293</v>
      </c>
      <c r="K724" s="63"/>
      <c r="L724" s="238">
        <f t="shared" ref="L724:L727" si="403">SUM(I724:K724)</f>
        <v>609293</v>
      </c>
      <c r="M724" s="63"/>
      <c r="N724" s="63">
        <v>54637</v>
      </c>
      <c r="O724" s="63"/>
      <c r="P724" s="238">
        <f t="shared" ref="P724:P727" si="404">SUM(M724:O724)</f>
        <v>54637</v>
      </c>
      <c r="Q724" s="246"/>
    </row>
    <row r="725" spans="2:17" s="48" customFormat="1">
      <c r="B725" s="53" t="s">
        <v>10</v>
      </c>
      <c r="C725" s="804" t="s">
        <v>11</v>
      </c>
      <c r="D725" s="805"/>
      <c r="E725" s="97"/>
      <c r="F725" s="63"/>
      <c r="G725" s="63"/>
      <c r="H725" s="238">
        <f t="shared" si="402"/>
        <v>0</v>
      </c>
      <c r="I725" s="63"/>
      <c r="J725" s="63"/>
      <c r="K725" s="63"/>
      <c r="L725" s="238">
        <f t="shared" si="403"/>
        <v>0</v>
      </c>
      <c r="M725" s="63"/>
      <c r="N725" s="63"/>
      <c r="O725" s="63"/>
      <c r="P725" s="238">
        <f t="shared" si="404"/>
        <v>0</v>
      </c>
      <c r="Q725" s="246"/>
    </row>
    <row r="726" spans="2:17" s="48" customFormat="1">
      <c r="B726" s="54" t="s">
        <v>12</v>
      </c>
      <c r="C726" s="806" t="s">
        <v>13</v>
      </c>
      <c r="D726" s="801"/>
      <c r="E726" s="97"/>
      <c r="F726" s="63"/>
      <c r="G726" s="63"/>
      <c r="H726" s="238">
        <f t="shared" si="402"/>
        <v>0</v>
      </c>
      <c r="I726" s="63"/>
      <c r="J726" s="63"/>
      <c r="K726" s="63"/>
      <c r="L726" s="238">
        <f t="shared" si="403"/>
        <v>0</v>
      </c>
      <c r="M726" s="63"/>
      <c r="N726" s="63"/>
      <c r="O726" s="63"/>
      <c r="P726" s="238">
        <f t="shared" si="404"/>
        <v>0</v>
      </c>
      <c r="Q726" s="246"/>
    </row>
    <row r="727" spans="2:17" s="48" customFormat="1">
      <c r="B727" s="52">
        <v>4200</v>
      </c>
      <c r="C727" s="806" t="s">
        <v>14</v>
      </c>
      <c r="D727" s="801"/>
      <c r="E727" s="97"/>
      <c r="F727" s="63"/>
      <c r="G727" s="63"/>
      <c r="H727" s="238">
        <f t="shared" si="402"/>
        <v>0</v>
      </c>
      <c r="I727" s="63"/>
      <c r="J727" s="63"/>
      <c r="K727" s="63"/>
      <c r="L727" s="238">
        <f t="shared" si="403"/>
        <v>0</v>
      </c>
      <c r="M727" s="63"/>
      <c r="N727" s="63"/>
      <c r="O727" s="63"/>
      <c r="P727" s="238">
        <f t="shared" si="404"/>
        <v>0</v>
      </c>
      <c r="Q727" s="246"/>
    </row>
    <row r="728" spans="2:17" s="48" customFormat="1" ht="17.25" customHeight="1">
      <c r="B728" s="41"/>
      <c r="C728" s="42">
        <v>4214</v>
      </c>
      <c r="D728" s="103" t="s">
        <v>91</v>
      </c>
      <c r="E728" s="97"/>
      <c r="F728" s="63"/>
      <c r="G728" s="63"/>
      <c r="H728" s="238"/>
      <c r="I728" s="63"/>
      <c r="J728" s="63"/>
      <c r="K728" s="63"/>
      <c r="L728" s="238"/>
      <c r="M728" s="63"/>
      <c r="N728" s="63"/>
      <c r="O728" s="63"/>
      <c r="P728" s="238"/>
      <c r="Q728" s="246"/>
    </row>
    <row r="729" spans="2:17" s="48" customFormat="1">
      <c r="B729" s="52">
        <v>4300</v>
      </c>
      <c r="C729" s="807" t="s">
        <v>15</v>
      </c>
      <c r="D729" s="808"/>
      <c r="E729" s="97"/>
      <c r="F729" s="63"/>
      <c r="G729" s="63"/>
      <c r="H729" s="238">
        <f t="shared" si="402"/>
        <v>0</v>
      </c>
      <c r="I729" s="63"/>
      <c r="J729" s="63"/>
      <c r="K729" s="63"/>
      <c r="L729" s="238">
        <f t="shared" ref="L729:L733" si="405">SUM(I729:K729)</f>
        <v>0</v>
      </c>
      <c r="M729" s="63"/>
      <c r="N729" s="63"/>
      <c r="O729" s="63"/>
      <c r="P729" s="238">
        <f t="shared" ref="P729:P733" si="406">SUM(M729:O729)</f>
        <v>0</v>
      </c>
      <c r="Q729" s="246"/>
    </row>
    <row r="730" spans="2:17" s="48" customFormat="1">
      <c r="B730" s="52">
        <v>4500</v>
      </c>
      <c r="C730" s="806" t="s">
        <v>16</v>
      </c>
      <c r="D730" s="801"/>
      <c r="E730" s="97"/>
      <c r="F730" s="63"/>
      <c r="G730" s="63"/>
      <c r="H730" s="238">
        <f t="shared" si="402"/>
        <v>0</v>
      </c>
      <c r="I730" s="63"/>
      <c r="J730" s="63"/>
      <c r="K730" s="63"/>
      <c r="L730" s="238">
        <f t="shared" si="405"/>
        <v>0</v>
      </c>
      <c r="M730" s="63"/>
      <c r="N730" s="63"/>
      <c r="O730" s="63"/>
      <c r="P730" s="238">
        <f t="shared" si="406"/>
        <v>0</v>
      </c>
      <c r="Q730" s="246"/>
    </row>
    <row r="731" spans="2:17" s="48" customFormat="1">
      <c r="B731" s="52">
        <v>4600</v>
      </c>
      <c r="C731" s="796" t="s">
        <v>17</v>
      </c>
      <c r="D731" s="797"/>
      <c r="E731" s="97"/>
      <c r="F731" s="63"/>
      <c r="G731" s="63"/>
      <c r="H731" s="238">
        <f t="shared" si="402"/>
        <v>0</v>
      </c>
      <c r="I731" s="63"/>
      <c r="J731" s="63"/>
      <c r="K731" s="63"/>
      <c r="L731" s="238">
        <f t="shared" si="405"/>
        <v>0</v>
      </c>
      <c r="M731" s="63"/>
      <c r="N731" s="63"/>
      <c r="O731" s="63"/>
      <c r="P731" s="238">
        <f t="shared" si="406"/>
        <v>0</v>
      </c>
      <c r="Q731" s="246"/>
    </row>
    <row r="732" spans="2:17" s="48" customFormat="1">
      <c r="B732" s="2" t="s">
        <v>18</v>
      </c>
      <c r="C732" s="798" t="s">
        <v>19</v>
      </c>
      <c r="D732" s="799"/>
      <c r="E732" s="97"/>
      <c r="F732" s="63">
        <v>468268</v>
      </c>
      <c r="G732" s="63"/>
      <c r="H732" s="238">
        <f t="shared" si="402"/>
        <v>468268</v>
      </c>
      <c r="I732" s="63"/>
      <c r="J732" s="63">
        <v>1988072</v>
      </c>
      <c r="K732" s="63"/>
      <c r="L732" s="238">
        <f t="shared" si="405"/>
        <v>1988072</v>
      </c>
      <c r="M732" s="63"/>
      <c r="N732" s="63">
        <v>454514</v>
      </c>
      <c r="O732" s="63"/>
      <c r="P732" s="238">
        <f t="shared" si="406"/>
        <v>454514</v>
      </c>
      <c r="Q732" s="246"/>
    </row>
    <row r="733" spans="2:17" s="48" customFormat="1" ht="12" thickBot="1">
      <c r="B733" s="55">
        <v>98</v>
      </c>
      <c r="C733" s="800" t="s">
        <v>20</v>
      </c>
      <c r="D733" s="801"/>
      <c r="E733" s="239"/>
      <c r="F733" s="240"/>
      <c r="G733" s="240"/>
      <c r="H733" s="238">
        <f t="shared" si="402"/>
        <v>0</v>
      </c>
      <c r="I733" s="240"/>
      <c r="J733" s="240"/>
      <c r="K733" s="240"/>
      <c r="L733" s="238">
        <f t="shared" si="405"/>
        <v>0</v>
      </c>
      <c r="M733" s="240"/>
      <c r="N733" s="240"/>
      <c r="O733" s="240"/>
      <c r="P733" s="238">
        <f t="shared" si="406"/>
        <v>0</v>
      </c>
      <c r="Q733" s="246"/>
    </row>
    <row r="734" spans="2:17" s="48" customFormat="1" ht="12" thickBot="1">
      <c r="B734" s="45"/>
      <c r="C734" s="46"/>
      <c r="D734" s="56" t="s">
        <v>27</v>
      </c>
      <c r="E734" s="233">
        <f>SUM(E723+E724+E725+E726+E727+E729+E730+E731+E732+E733)</f>
        <v>0</v>
      </c>
      <c r="F734" s="234">
        <f t="shared" ref="F734:G734" si="407">SUM(F723+F724+F725+F726+F727+F729+F730+F731+F732+F733)</f>
        <v>1242716</v>
      </c>
      <c r="G734" s="234">
        <f t="shared" si="407"/>
        <v>0</v>
      </c>
      <c r="H734" s="235">
        <f>SUM(H723:H733)</f>
        <v>1242716</v>
      </c>
      <c r="I734" s="234">
        <f>SUM(I723+I724+I725+I726+I727+I729+I730+I731+I732+I733)</f>
        <v>0</v>
      </c>
      <c r="J734" s="234">
        <f t="shared" ref="J734:K734" si="408">SUM(J723+J724+J725+J726+J727+J729+J730+J731+J732+J733)</f>
        <v>2615005</v>
      </c>
      <c r="K734" s="234">
        <f t="shared" si="408"/>
        <v>0</v>
      </c>
      <c r="L734" s="235">
        <f>SUM(L723:L733)</f>
        <v>2615005</v>
      </c>
      <c r="M734" s="234">
        <f>SUM(M723+M724+M725+M726+M727+M729+M730+M731+M732+M733)</f>
        <v>0</v>
      </c>
      <c r="N734" s="234">
        <f t="shared" ref="N734:O734" si="409">SUM(N723+N724+N725+N726+N727+N729+N730+N731+N732+N733)</f>
        <v>515222</v>
      </c>
      <c r="O734" s="234">
        <f t="shared" si="409"/>
        <v>0</v>
      </c>
      <c r="P734" s="235">
        <f>SUM(P723:P733)</f>
        <v>515222</v>
      </c>
      <c r="Q734" s="246"/>
    </row>
    <row r="735" spans="2:17" s="48" customFormat="1" ht="12" thickBot="1">
      <c r="B735" s="74"/>
      <c r="C735" s="813"/>
      <c r="D735" s="814"/>
      <c r="E735" s="237"/>
      <c r="F735" s="237"/>
      <c r="G735" s="237"/>
      <c r="H735" s="237"/>
      <c r="I735" s="237"/>
      <c r="J735" s="237"/>
      <c r="K735" s="237"/>
      <c r="L735" s="237"/>
      <c r="M735" s="237"/>
      <c r="N735" s="237"/>
      <c r="O735" s="237"/>
      <c r="P735" s="237"/>
      <c r="Q735" s="246"/>
    </row>
    <row r="736" spans="2:17" s="48" customFormat="1" ht="32.25" thickBot="1">
      <c r="B736" s="33"/>
      <c r="C736" s="34" t="s">
        <v>22</v>
      </c>
      <c r="D736" s="34" t="s">
        <v>23</v>
      </c>
      <c r="E736" s="205" t="s">
        <v>2</v>
      </c>
      <c r="F736" s="206" t="s">
        <v>3</v>
      </c>
      <c r="G736" s="206" t="s">
        <v>4</v>
      </c>
      <c r="H736" s="207" t="s">
        <v>5</v>
      </c>
      <c r="I736" s="550" t="s">
        <v>2</v>
      </c>
      <c r="J736" s="551" t="s">
        <v>3</v>
      </c>
      <c r="K736" s="551" t="s">
        <v>4</v>
      </c>
      <c r="L736" s="552" t="s">
        <v>5</v>
      </c>
      <c r="M736" s="550" t="s">
        <v>2</v>
      </c>
      <c r="N736" s="551" t="s">
        <v>3</v>
      </c>
      <c r="O736" s="551" t="s">
        <v>4</v>
      </c>
      <c r="P736" s="552" t="s">
        <v>5</v>
      </c>
      <c r="Q736" s="246"/>
    </row>
    <row r="737" spans="2:17" s="48" customFormat="1" ht="12" thickBot="1">
      <c r="B737" s="35" t="s">
        <v>24</v>
      </c>
      <c r="C737" s="36">
        <v>849</v>
      </c>
      <c r="D737" s="102" t="s">
        <v>82</v>
      </c>
      <c r="E737" s="96"/>
      <c r="F737" s="49"/>
      <c r="G737" s="49"/>
      <c r="H737" s="50"/>
      <c r="I737" s="278"/>
      <c r="J737" s="49"/>
      <c r="K737" s="49"/>
      <c r="L737" s="50"/>
      <c r="M737" s="278"/>
      <c r="N737" s="49"/>
      <c r="O737" s="49"/>
      <c r="P737" s="50"/>
      <c r="Q737" s="246"/>
    </row>
    <row r="738" spans="2:17" s="48" customFormat="1">
      <c r="B738" s="51" t="s">
        <v>7</v>
      </c>
      <c r="C738" s="811" t="s">
        <v>26</v>
      </c>
      <c r="D738" s="812"/>
      <c r="E738" s="98"/>
      <c r="F738" s="66"/>
      <c r="G738" s="66"/>
      <c r="H738" s="238">
        <f>SUM(E738:G738)</f>
        <v>0</v>
      </c>
      <c r="I738" s="66"/>
      <c r="J738" s="66"/>
      <c r="K738" s="66"/>
      <c r="L738" s="238">
        <f>SUM(I738:K738)</f>
        <v>0</v>
      </c>
      <c r="M738" s="66"/>
      <c r="N738" s="66"/>
      <c r="O738" s="66"/>
      <c r="P738" s="238">
        <f>SUM(M738:O738)</f>
        <v>0</v>
      </c>
      <c r="Q738" s="246"/>
    </row>
    <row r="739" spans="2:17" s="48" customFormat="1">
      <c r="B739" s="52">
        <v>1000</v>
      </c>
      <c r="C739" s="804" t="s">
        <v>9</v>
      </c>
      <c r="D739" s="805"/>
      <c r="E739" s="97"/>
      <c r="F739" s="63">
        <v>4000</v>
      </c>
      <c r="G739" s="63"/>
      <c r="H739" s="238">
        <f t="shared" ref="H739:H748" si="410">SUM(E739:G739)</f>
        <v>4000</v>
      </c>
      <c r="I739" s="63"/>
      <c r="J739" s="63">
        <v>4000</v>
      </c>
      <c r="K739" s="63"/>
      <c r="L739" s="238">
        <f t="shared" ref="L739:L742" si="411">SUM(I739:K739)</f>
        <v>4000</v>
      </c>
      <c r="M739" s="63"/>
      <c r="N739" s="63">
        <v>0</v>
      </c>
      <c r="O739" s="63"/>
      <c r="P739" s="238">
        <f t="shared" ref="P739:P742" si="412">SUM(M739:O739)</f>
        <v>0</v>
      </c>
      <c r="Q739" s="246"/>
    </row>
    <row r="740" spans="2:17" s="48" customFormat="1">
      <c r="B740" s="53" t="s">
        <v>10</v>
      </c>
      <c r="C740" s="804" t="s">
        <v>11</v>
      </c>
      <c r="D740" s="805"/>
      <c r="E740" s="97"/>
      <c r="F740" s="63"/>
      <c r="G740" s="63"/>
      <c r="H740" s="238">
        <f t="shared" si="410"/>
        <v>0</v>
      </c>
      <c r="I740" s="63"/>
      <c r="J740" s="63"/>
      <c r="K740" s="63"/>
      <c r="L740" s="238">
        <f t="shared" si="411"/>
        <v>0</v>
      </c>
      <c r="M740" s="63"/>
      <c r="N740" s="63"/>
      <c r="O740" s="63"/>
      <c r="P740" s="238">
        <f t="shared" si="412"/>
        <v>0</v>
      </c>
      <c r="Q740" s="246"/>
    </row>
    <row r="741" spans="2:17" s="48" customFormat="1">
      <c r="B741" s="54" t="s">
        <v>12</v>
      </c>
      <c r="C741" s="806" t="s">
        <v>13</v>
      </c>
      <c r="D741" s="801"/>
      <c r="E741" s="97"/>
      <c r="F741" s="63"/>
      <c r="G741" s="63"/>
      <c r="H741" s="238">
        <f t="shared" si="410"/>
        <v>0</v>
      </c>
      <c r="I741" s="63"/>
      <c r="J741" s="63"/>
      <c r="K741" s="63"/>
      <c r="L741" s="238">
        <f t="shared" si="411"/>
        <v>0</v>
      </c>
      <c r="M741" s="63"/>
      <c r="N741" s="63"/>
      <c r="O741" s="63"/>
      <c r="P741" s="238">
        <f t="shared" si="412"/>
        <v>0</v>
      </c>
      <c r="Q741" s="246"/>
    </row>
    <row r="742" spans="2:17" s="48" customFormat="1">
      <c r="B742" s="52">
        <v>4200</v>
      </c>
      <c r="C742" s="806" t="s">
        <v>14</v>
      </c>
      <c r="D742" s="801"/>
      <c r="E742" s="97"/>
      <c r="F742" s="63"/>
      <c r="G742" s="63"/>
      <c r="H742" s="238">
        <f t="shared" si="410"/>
        <v>0</v>
      </c>
      <c r="I742" s="63"/>
      <c r="J742" s="63"/>
      <c r="K742" s="63"/>
      <c r="L742" s="238">
        <f t="shared" si="411"/>
        <v>0</v>
      </c>
      <c r="M742" s="63"/>
      <c r="N742" s="63"/>
      <c r="O742" s="63"/>
      <c r="P742" s="238">
        <f t="shared" si="412"/>
        <v>0</v>
      </c>
      <c r="Q742" s="246"/>
    </row>
    <row r="743" spans="2:17" s="48" customFormat="1" ht="18" customHeight="1">
      <c r="B743" s="41"/>
      <c r="C743" s="42">
        <v>4214</v>
      </c>
      <c r="D743" s="103" t="s">
        <v>91</v>
      </c>
      <c r="E743" s="97"/>
      <c r="F743" s="63"/>
      <c r="G743" s="63"/>
      <c r="H743" s="238"/>
      <c r="I743" s="63"/>
      <c r="J743" s="63"/>
      <c r="K743" s="63"/>
      <c r="L743" s="238"/>
      <c r="M743" s="63"/>
      <c r="N743" s="63"/>
      <c r="O743" s="63"/>
      <c r="P743" s="238"/>
      <c r="Q743" s="246"/>
    </row>
    <row r="744" spans="2:17" s="48" customFormat="1">
      <c r="B744" s="52">
        <v>4300</v>
      </c>
      <c r="C744" s="807" t="s">
        <v>15</v>
      </c>
      <c r="D744" s="808"/>
      <c r="E744" s="97">
        <v>0</v>
      </c>
      <c r="F744" s="63"/>
      <c r="G744" s="63"/>
      <c r="H744" s="238">
        <f t="shared" si="410"/>
        <v>0</v>
      </c>
      <c r="I744" s="63"/>
      <c r="J744" s="63"/>
      <c r="K744" s="63"/>
      <c r="L744" s="238">
        <f t="shared" ref="L744:L748" si="413">SUM(I744:K744)</f>
        <v>0</v>
      </c>
      <c r="M744" s="63">
        <v>0</v>
      </c>
      <c r="N744" s="63"/>
      <c r="O744" s="63"/>
      <c r="P744" s="238">
        <f t="shared" ref="P744:P748" si="414">SUM(M744:O744)</f>
        <v>0</v>
      </c>
      <c r="Q744" s="246"/>
    </row>
    <row r="745" spans="2:17" s="48" customFormat="1">
      <c r="B745" s="52">
        <v>4500</v>
      </c>
      <c r="C745" s="806" t="s">
        <v>16</v>
      </c>
      <c r="D745" s="801"/>
      <c r="E745" s="97"/>
      <c r="F745" s="63"/>
      <c r="G745" s="63"/>
      <c r="H745" s="238">
        <f t="shared" si="410"/>
        <v>0</v>
      </c>
      <c r="I745" s="63"/>
      <c r="J745" s="63"/>
      <c r="K745" s="63"/>
      <c r="L745" s="238">
        <f t="shared" si="413"/>
        <v>0</v>
      </c>
      <c r="M745" s="63"/>
      <c r="N745" s="63"/>
      <c r="O745" s="63"/>
      <c r="P745" s="238">
        <f t="shared" si="414"/>
        <v>0</v>
      </c>
      <c r="Q745" s="246"/>
    </row>
    <row r="746" spans="2:17" s="48" customFormat="1">
      <c r="B746" s="52">
        <v>4600</v>
      </c>
      <c r="C746" s="796" t="s">
        <v>17</v>
      </c>
      <c r="D746" s="797"/>
      <c r="E746" s="97"/>
      <c r="F746" s="63"/>
      <c r="G746" s="63"/>
      <c r="H746" s="238">
        <f t="shared" si="410"/>
        <v>0</v>
      </c>
      <c r="I746" s="63"/>
      <c r="J746" s="63"/>
      <c r="K746" s="63"/>
      <c r="L746" s="238">
        <f t="shared" si="413"/>
        <v>0</v>
      </c>
      <c r="M746" s="63"/>
      <c r="N746" s="63"/>
      <c r="O746" s="63"/>
      <c r="P746" s="238">
        <f t="shared" si="414"/>
        <v>0</v>
      </c>
      <c r="Q746" s="246"/>
    </row>
    <row r="747" spans="2:17" s="48" customFormat="1">
      <c r="B747" s="2" t="s">
        <v>18</v>
      </c>
      <c r="C747" s="798" t="s">
        <v>19</v>
      </c>
      <c r="D747" s="799"/>
      <c r="E747" s="97"/>
      <c r="F747" s="63"/>
      <c r="G747" s="63"/>
      <c r="H747" s="238">
        <f t="shared" si="410"/>
        <v>0</v>
      </c>
      <c r="I747" s="63"/>
      <c r="J747" s="63"/>
      <c r="K747" s="63"/>
      <c r="L747" s="238">
        <f t="shared" si="413"/>
        <v>0</v>
      </c>
      <c r="M747" s="63"/>
      <c r="N747" s="63"/>
      <c r="O747" s="63"/>
      <c r="P747" s="238">
        <f t="shared" si="414"/>
        <v>0</v>
      </c>
      <c r="Q747" s="246"/>
    </row>
    <row r="748" spans="2:17" s="48" customFormat="1" ht="12" thickBot="1">
      <c r="B748" s="55">
        <v>98</v>
      </c>
      <c r="C748" s="800" t="s">
        <v>20</v>
      </c>
      <c r="D748" s="801"/>
      <c r="E748" s="239"/>
      <c r="F748" s="240"/>
      <c r="G748" s="240"/>
      <c r="H748" s="238">
        <f t="shared" si="410"/>
        <v>0</v>
      </c>
      <c r="I748" s="240"/>
      <c r="J748" s="240"/>
      <c r="K748" s="240"/>
      <c r="L748" s="238">
        <f t="shared" si="413"/>
        <v>0</v>
      </c>
      <c r="M748" s="240"/>
      <c r="N748" s="240"/>
      <c r="O748" s="240"/>
      <c r="P748" s="238">
        <f t="shared" si="414"/>
        <v>0</v>
      </c>
      <c r="Q748" s="246"/>
    </row>
    <row r="749" spans="2:17" s="48" customFormat="1" ht="12" thickBot="1">
      <c r="B749" s="45"/>
      <c r="C749" s="46"/>
      <c r="D749" s="56" t="s">
        <v>27</v>
      </c>
      <c r="E749" s="233">
        <f>SUM(E738+E739+E740+E741+E742+E744+E745+E746+E747+E748)</f>
        <v>0</v>
      </c>
      <c r="F749" s="234">
        <f t="shared" ref="F749:G749" si="415">SUM(F738+F739+F740+F741+F742+F744+F745+F746+F747+F748)</f>
        <v>4000</v>
      </c>
      <c r="G749" s="234">
        <f t="shared" si="415"/>
        <v>0</v>
      </c>
      <c r="H749" s="235">
        <f>SUM(H738:H748)</f>
        <v>4000</v>
      </c>
      <c r="I749" s="234">
        <f>SUM(I738+I739+I740+I741+I742+I744+I745+I746+I747+I748)</f>
        <v>0</v>
      </c>
      <c r="J749" s="234">
        <f t="shared" ref="J749:K749" si="416">SUM(J738+J739+J740+J741+J742+J744+J745+J746+J747+J748)</f>
        <v>4000</v>
      </c>
      <c r="K749" s="234">
        <f t="shared" si="416"/>
        <v>0</v>
      </c>
      <c r="L749" s="235">
        <f>SUM(L738:L748)</f>
        <v>4000</v>
      </c>
      <c r="M749" s="234">
        <f>SUM(M738+M739+M740+M741+M742+M744+M745+M746+M747+M748)</f>
        <v>0</v>
      </c>
      <c r="N749" s="234">
        <f t="shared" ref="N749:O749" si="417">SUM(N738+N739+N740+N741+N742+N744+N745+N746+N747+N748)</f>
        <v>0</v>
      </c>
      <c r="O749" s="234">
        <f t="shared" si="417"/>
        <v>0</v>
      </c>
      <c r="P749" s="235">
        <f>SUM(P738:P748)</f>
        <v>0</v>
      </c>
      <c r="Q749" s="246"/>
    </row>
    <row r="750" spans="2:17" s="48" customFormat="1" ht="12" thickBot="1">
      <c r="B750" s="128"/>
      <c r="C750" s="65"/>
      <c r="D750" s="114"/>
      <c r="E750" s="237"/>
      <c r="F750" s="237"/>
      <c r="G750" s="237"/>
      <c r="H750" s="237"/>
      <c r="I750" s="237"/>
      <c r="J750" s="237"/>
      <c r="K750" s="237"/>
      <c r="L750" s="237"/>
      <c r="M750" s="237"/>
      <c r="N750" s="237"/>
      <c r="O750" s="237"/>
      <c r="P750" s="237"/>
      <c r="Q750" s="246"/>
    </row>
    <row r="751" spans="2:17" s="48" customFormat="1" ht="32.25" thickBot="1">
      <c r="B751" s="33"/>
      <c r="C751" s="34" t="s">
        <v>22</v>
      </c>
      <c r="D751" s="34" t="s">
        <v>23</v>
      </c>
      <c r="E751" s="205" t="s">
        <v>2</v>
      </c>
      <c r="F751" s="206" t="s">
        <v>3</v>
      </c>
      <c r="G751" s="206" t="s">
        <v>4</v>
      </c>
      <c r="H751" s="207" t="s">
        <v>5</v>
      </c>
      <c r="I751" s="550" t="s">
        <v>2</v>
      </c>
      <c r="J751" s="551" t="s">
        <v>3</v>
      </c>
      <c r="K751" s="551" t="s">
        <v>4</v>
      </c>
      <c r="L751" s="552" t="s">
        <v>5</v>
      </c>
      <c r="M751" s="550" t="s">
        <v>2</v>
      </c>
      <c r="N751" s="551" t="s">
        <v>3</v>
      </c>
      <c r="O751" s="551" t="s">
        <v>4</v>
      </c>
      <c r="P751" s="552" t="s">
        <v>5</v>
      </c>
      <c r="Q751" s="246"/>
    </row>
    <row r="752" spans="2:17" s="48" customFormat="1" ht="12" thickBot="1">
      <c r="B752" s="35" t="s">
        <v>24</v>
      </c>
      <c r="C752" s="36">
        <v>866</v>
      </c>
      <c r="D752" s="102" t="s">
        <v>83</v>
      </c>
      <c r="E752" s="96"/>
      <c r="F752" s="49"/>
      <c r="G752" s="49"/>
      <c r="H752" s="50"/>
      <c r="I752" s="278"/>
      <c r="J752" s="49"/>
      <c r="K752" s="49"/>
      <c r="L752" s="50"/>
      <c r="M752" s="278"/>
      <c r="N752" s="49"/>
      <c r="O752" s="49"/>
      <c r="P752" s="50"/>
      <c r="Q752" s="246"/>
    </row>
    <row r="753" spans="2:17" s="48" customFormat="1">
      <c r="B753" s="51" t="s">
        <v>7</v>
      </c>
      <c r="C753" s="811" t="s">
        <v>26</v>
      </c>
      <c r="D753" s="812"/>
      <c r="E753" s="98"/>
      <c r="F753" s="66"/>
      <c r="G753" s="66"/>
      <c r="H753" s="238">
        <f>SUM(E753:G753)</f>
        <v>0</v>
      </c>
      <c r="I753" s="66"/>
      <c r="J753" s="66"/>
      <c r="K753" s="66"/>
      <c r="L753" s="238">
        <f>SUM(I753:K753)</f>
        <v>0</v>
      </c>
      <c r="M753" s="66"/>
      <c r="N753" s="66"/>
      <c r="O753" s="66"/>
      <c r="P753" s="238">
        <f>SUM(M753:O753)</f>
        <v>0</v>
      </c>
      <c r="Q753" s="246"/>
    </row>
    <row r="754" spans="2:17" s="48" customFormat="1">
      <c r="B754" s="52">
        <v>1000</v>
      </c>
      <c r="C754" s="804" t="s">
        <v>9</v>
      </c>
      <c r="D754" s="805"/>
      <c r="E754" s="97"/>
      <c r="F754" s="63">
        <v>3500</v>
      </c>
      <c r="G754" s="63"/>
      <c r="H754" s="238">
        <f t="shared" ref="H754:H763" si="418">SUM(E754:G754)</f>
        <v>3500</v>
      </c>
      <c r="I754" s="63"/>
      <c r="J754" s="63">
        <v>3742</v>
      </c>
      <c r="K754" s="63"/>
      <c r="L754" s="238">
        <f t="shared" ref="L754:L757" si="419">SUM(I754:K754)</f>
        <v>3742</v>
      </c>
      <c r="M754" s="63"/>
      <c r="N754" s="63">
        <v>3742</v>
      </c>
      <c r="O754" s="63"/>
      <c r="P754" s="238">
        <f t="shared" ref="P754:P757" si="420">SUM(M754:O754)</f>
        <v>3742</v>
      </c>
      <c r="Q754" s="246"/>
    </row>
    <row r="755" spans="2:17" s="48" customFormat="1">
      <c r="B755" s="53" t="s">
        <v>10</v>
      </c>
      <c r="C755" s="804" t="s">
        <v>11</v>
      </c>
      <c r="D755" s="805"/>
      <c r="E755" s="97"/>
      <c r="F755" s="63"/>
      <c r="G755" s="63"/>
      <c r="H755" s="238">
        <f t="shared" si="418"/>
        <v>0</v>
      </c>
      <c r="I755" s="63"/>
      <c r="J755" s="63"/>
      <c r="K755" s="63"/>
      <c r="L755" s="238">
        <f t="shared" si="419"/>
        <v>0</v>
      </c>
      <c r="M755" s="63"/>
      <c r="N755" s="63"/>
      <c r="O755" s="63"/>
      <c r="P755" s="238">
        <f t="shared" si="420"/>
        <v>0</v>
      </c>
      <c r="Q755" s="246"/>
    </row>
    <row r="756" spans="2:17" s="48" customFormat="1">
      <c r="B756" s="54" t="s">
        <v>12</v>
      </c>
      <c r="C756" s="806" t="s">
        <v>13</v>
      </c>
      <c r="D756" s="801"/>
      <c r="E756" s="97"/>
      <c r="F756" s="63"/>
      <c r="G756" s="63"/>
      <c r="H756" s="238">
        <f t="shared" si="418"/>
        <v>0</v>
      </c>
      <c r="I756" s="63"/>
      <c r="J756" s="63"/>
      <c r="K756" s="63"/>
      <c r="L756" s="238">
        <f t="shared" si="419"/>
        <v>0</v>
      </c>
      <c r="M756" s="63"/>
      <c r="N756" s="63"/>
      <c r="O756" s="63"/>
      <c r="P756" s="238">
        <f t="shared" si="420"/>
        <v>0</v>
      </c>
      <c r="Q756" s="246"/>
    </row>
    <row r="757" spans="2:17" s="48" customFormat="1">
      <c r="B757" s="52">
        <v>4200</v>
      </c>
      <c r="C757" s="806" t="s">
        <v>14</v>
      </c>
      <c r="D757" s="801"/>
      <c r="E757" s="97"/>
      <c r="F757" s="63"/>
      <c r="G757" s="63"/>
      <c r="H757" s="238">
        <f t="shared" si="418"/>
        <v>0</v>
      </c>
      <c r="I757" s="63"/>
      <c r="J757" s="63"/>
      <c r="K757" s="63"/>
      <c r="L757" s="238">
        <f t="shared" si="419"/>
        <v>0</v>
      </c>
      <c r="M757" s="63"/>
      <c r="N757" s="63"/>
      <c r="O757" s="63"/>
      <c r="P757" s="238">
        <f t="shared" si="420"/>
        <v>0</v>
      </c>
      <c r="Q757" s="246"/>
    </row>
    <row r="758" spans="2:17" s="48" customFormat="1" ht="19.5" customHeight="1">
      <c r="B758" s="41"/>
      <c r="C758" s="42">
        <v>4214</v>
      </c>
      <c r="D758" s="103" t="s">
        <v>91</v>
      </c>
      <c r="E758" s="97"/>
      <c r="F758" s="63"/>
      <c r="G758" s="63"/>
      <c r="H758" s="238"/>
      <c r="I758" s="63"/>
      <c r="J758" s="63"/>
      <c r="K758" s="63"/>
      <c r="L758" s="238"/>
      <c r="M758" s="63"/>
      <c r="N758" s="63"/>
      <c r="O758" s="63"/>
      <c r="P758" s="238"/>
      <c r="Q758" s="246"/>
    </row>
    <row r="759" spans="2:17" s="48" customFormat="1">
      <c r="B759" s="52">
        <v>4300</v>
      </c>
      <c r="C759" s="807" t="s">
        <v>15</v>
      </c>
      <c r="D759" s="808"/>
      <c r="E759" s="97"/>
      <c r="F759" s="63"/>
      <c r="G759" s="63"/>
      <c r="H759" s="238">
        <f t="shared" si="418"/>
        <v>0</v>
      </c>
      <c r="I759" s="63"/>
      <c r="J759" s="63"/>
      <c r="K759" s="63"/>
      <c r="L759" s="238">
        <f t="shared" ref="L759:L763" si="421">SUM(I759:K759)</f>
        <v>0</v>
      </c>
      <c r="M759" s="63"/>
      <c r="N759" s="63"/>
      <c r="O759" s="63"/>
      <c r="P759" s="238">
        <f t="shared" ref="P759:P763" si="422">SUM(M759:O759)</f>
        <v>0</v>
      </c>
      <c r="Q759" s="246"/>
    </row>
    <row r="760" spans="2:17" s="48" customFormat="1">
      <c r="B760" s="52">
        <v>4500</v>
      </c>
      <c r="C760" s="806" t="s">
        <v>16</v>
      </c>
      <c r="D760" s="801"/>
      <c r="E760" s="97"/>
      <c r="F760" s="63"/>
      <c r="G760" s="63"/>
      <c r="H760" s="238">
        <f t="shared" si="418"/>
        <v>0</v>
      </c>
      <c r="I760" s="63"/>
      <c r="J760" s="63"/>
      <c r="K760" s="63"/>
      <c r="L760" s="238">
        <f t="shared" si="421"/>
        <v>0</v>
      </c>
      <c r="M760" s="63"/>
      <c r="N760" s="63"/>
      <c r="O760" s="63"/>
      <c r="P760" s="238">
        <f t="shared" si="422"/>
        <v>0</v>
      </c>
      <c r="Q760" s="246"/>
    </row>
    <row r="761" spans="2:17" s="48" customFormat="1">
      <c r="B761" s="52">
        <v>4600</v>
      </c>
      <c r="C761" s="796" t="s">
        <v>17</v>
      </c>
      <c r="D761" s="797"/>
      <c r="E761" s="97"/>
      <c r="F761" s="63"/>
      <c r="G761" s="63"/>
      <c r="H761" s="238">
        <f t="shared" si="418"/>
        <v>0</v>
      </c>
      <c r="I761" s="63"/>
      <c r="J761" s="63"/>
      <c r="K761" s="63"/>
      <c r="L761" s="238">
        <f t="shared" si="421"/>
        <v>0</v>
      </c>
      <c r="M761" s="63"/>
      <c r="N761" s="63"/>
      <c r="O761" s="63"/>
      <c r="P761" s="238">
        <f t="shared" si="422"/>
        <v>0</v>
      </c>
      <c r="Q761" s="246"/>
    </row>
    <row r="762" spans="2:17" s="48" customFormat="1">
      <c r="B762" s="2" t="s">
        <v>18</v>
      </c>
      <c r="C762" s="798" t="s">
        <v>19</v>
      </c>
      <c r="D762" s="799"/>
      <c r="E762" s="97"/>
      <c r="F762" s="63"/>
      <c r="G762" s="63"/>
      <c r="H762" s="238">
        <f t="shared" si="418"/>
        <v>0</v>
      </c>
      <c r="I762" s="63"/>
      <c r="J762" s="63"/>
      <c r="K762" s="63"/>
      <c r="L762" s="238">
        <f t="shared" si="421"/>
        <v>0</v>
      </c>
      <c r="M762" s="63"/>
      <c r="N762" s="63"/>
      <c r="O762" s="63"/>
      <c r="P762" s="238">
        <f t="shared" si="422"/>
        <v>0</v>
      </c>
      <c r="Q762" s="246"/>
    </row>
    <row r="763" spans="2:17" s="48" customFormat="1" ht="12" thickBot="1">
      <c r="B763" s="55">
        <v>98</v>
      </c>
      <c r="C763" s="800" t="s">
        <v>20</v>
      </c>
      <c r="D763" s="801"/>
      <c r="E763" s="239"/>
      <c r="F763" s="240"/>
      <c r="G763" s="240"/>
      <c r="H763" s="238">
        <f t="shared" si="418"/>
        <v>0</v>
      </c>
      <c r="I763" s="240"/>
      <c r="J763" s="240"/>
      <c r="K763" s="240"/>
      <c r="L763" s="238">
        <f t="shared" si="421"/>
        <v>0</v>
      </c>
      <c r="M763" s="240"/>
      <c r="N763" s="240"/>
      <c r="O763" s="240"/>
      <c r="P763" s="238">
        <f t="shared" si="422"/>
        <v>0</v>
      </c>
      <c r="Q763" s="246"/>
    </row>
    <row r="764" spans="2:17" s="48" customFormat="1" ht="12" thickBot="1">
      <c r="B764" s="45"/>
      <c r="C764" s="46"/>
      <c r="D764" s="56" t="s">
        <v>27</v>
      </c>
      <c r="E764" s="233">
        <f>SUM(E753+E754+E755+E756+E757+E759+E760+E761+E762+E763)</f>
        <v>0</v>
      </c>
      <c r="F764" s="234">
        <f t="shared" ref="F764:H764" si="423">SUM(F753+F754+F755+F756+F757+F759+F760+F761+F762+F763)</f>
        <v>3500</v>
      </c>
      <c r="G764" s="234">
        <f t="shared" si="423"/>
        <v>0</v>
      </c>
      <c r="H764" s="234">
        <f t="shared" si="423"/>
        <v>3500</v>
      </c>
      <c r="I764" s="234">
        <f>SUM(I753+I754+I755+I756+I757+I759+I760+I761+I762+I763)</f>
        <v>0</v>
      </c>
      <c r="J764" s="234">
        <f t="shared" ref="J764:L764" si="424">SUM(J753+J754+J755+J756+J757+J759+J760+J761+J762+J763)</f>
        <v>3742</v>
      </c>
      <c r="K764" s="234">
        <f t="shared" si="424"/>
        <v>0</v>
      </c>
      <c r="L764" s="234">
        <f t="shared" si="424"/>
        <v>3742</v>
      </c>
      <c r="M764" s="234">
        <f>SUM(M753+M754+M755+M756+M757+M759+M760+M761+M762+M763)</f>
        <v>0</v>
      </c>
      <c r="N764" s="234">
        <f t="shared" ref="N764:P764" si="425">SUM(N753+N754+N755+N756+N757+N759+N760+N761+N762+N763)</f>
        <v>3742</v>
      </c>
      <c r="O764" s="234">
        <f t="shared" si="425"/>
        <v>0</v>
      </c>
      <c r="P764" s="234">
        <f t="shared" si="425"/>
        <v>3742</v>
      </c>
      <c r="Q764" s="246"/>
    </row>
    <row r="765" spans="2:17" s="48" customFormat="1" ht="12" thickBot="1">
      <c r="B765" s="106"/>
      <c r="C765" s="57"/>
      <c r="D765" s="107"/>
      <c r="E765" s="237"/>
      <c r="F765" s="237"/>
      <c r="G765" s="237"/>
      <c r="H765" s="237"/>
      <c r="I765" s="237"/>
      <c r="J765" s="237"/>
      <c r="K765" s="237"/>
      <c r="L765" s="237"/>
      <c r="M765" s="237"/>
      <c r="N765" s="237"/>
      <c r="O765" s="237"/>
      <c r="P765" s="237"/>
      <c r="Q765" s="246"/>
    </row>
    <row r="766" spans="2:17" s="48" customFormat="1" ht="32.25" thickBot="1">
      <c r="B766" s="33"/>
      <c r="C766" s="34" t="s">
        <v>22</v>
      </c>
      <c r="D766" s="34" t="s">
        <v>23</v>
      </c>
      <c r="E766" s="205" t="s">
        <v>2</v>
      </c>
      <c r="F766" s="206" t="s">
        <v>3</v>
      </c>
      <c r="G766" s="206" t="s">
        <v>4</v>
      </c>
      <c r="H766" s="207" t="s">
        <v>5</v>
      </c>
      <c r="I766" s="550" t="s">
        <v>2</v>
      </c>
      <c r="J766" s="551" t="s">
        <v>3</v>
      </c>
      <c r="K766" s="551" t="s">
        <v>4</v>
      </c>
      <c r="L766" s="552" t="s">
        <v>5</v>
      </c>
      <c r="M766" s="550" t="s">
        <v>2</v>
      </c>
      <c r="N766" s="551" t="s">
        <v>3</v>
      </c>
      <c r="O766" s="551" t="s">
        <v>4</v>
      </c>
      <c r="P766" s="552" t="s">
        <v>5</v>
      </c>
      <c r="Q766" s="246"/>
    </row>
    <row r="767" spans="2:17" s="48" customFormat="1" ht="12" thickBot="1">
      <c r="B767" s="35" t="s">
        <v>24</v>
      </c>
      <c r="C767" s="36">
        <v>878</v>
      </c>
      <c r="D767" s="102" t="s">
        <v>84</v>
      </c>
      <c r="E767" s="96"/>
      <c r="F767" s="49"/>
      <c r="G767" s="49"/>
      <c r="H767" s="50"/>
      <c r="I767" s="278"/>
      <c r="J767" s="49"/>
      <c r="K767" s="49"/>
      <c r="L767" s="50"/>
      <c r="M767" s="278"/>
      <c r="N767" s="49"/>
      <c r="O767" s="49"/>
      <c r="P767" s="50"/>
      <c r="Q767" s="246"/>
    </row>
    <row r="768" spans="2:17" s="48" customFormat="1">
      <c r="B768" s="51" t="s">
        <v>7</v>
      </c>
      <c r="C768" s="811" t="s">
        <v>26</v>
      </c>
      <c r="D768" s="812"/>
      <c r="E768" s="98"/>
      <c r="F768" s="66"/>
      <c r="G768" s="66"/>
      <c r="H768" s="238">
        <f>SUM(E768:G768)</f>
        <v>0</v>
      </c>
      <c r="I768" s="66"/>
      <c r="J768" s="66"/>
      <c r="K768" s="66"/>
      <c r="L768" s="238">
        <f>SUM(I768:K768)</f>
        <v>0</v>
      </c>
      <c r="M768" s="66"/>
      <c r="N768" s="66"/>
      <c r="O768" s="66"/>
      <c r="P768" s="238">
        <f>SUM(M768:O768)</f>
        <v>0</v>
      </c>
      <c r="Q768" s="246"/>
    </row>
    <row r="769" spans="2:17" s="48" customFormat="1">
      <c r="B769" s="52">
        <v>1000</v>
      </c>
      <c r="C769" s="804" t="s">
        <v>9</v>
      </c>
      <c r="D769" s="805"/>
      <c r="E769" s="97"/>
      <c r="F769" s="63">
        <v>7000</v>
      </c>
      <c r="G769" s="63"/>
      <c r="H769" s="238">
        <f t="shared" ref="H769:H778" si="426">SUM(E769:G769)</f>
        <v>7000</v>
      </c>
      <c r="I769" s="63"/>
      <c r="J769" s="63">
        <v>7000</v>
      </c>
      <c r="K769" s="63"/>
      <c r="L769" s="238">
        <f t="shared" ref="L769:L772" si="427">SUM(I769:K769)</f>
        <v>7000</v>
      </c>
      <c r="M769" s="63"/>
      <c r="N769" s="63">
        <v>6842</v>
      </c>
      <c r="O769" s="63"/>
      <c r="P769" s="238">
        <f t="shared" ref="P769:P772" si="428">SUM(M769:O769)</f>
        <v>6842</v>
      </c>
      <c r="Q769" s="246"/>
    </row>
    <row r="770" spans="2:17" s="48" customFormat="1">
      <c r="B770" s="53" t="s">
        <v>10</v>
      </c>
      <c r="C770" s="804" t="s">
        <v>11</v>
      </c>
      <c r="D770" s="805"/>
      <c r="E770" s="97"/>
      <c r="F770" s="63"/>
      <c r="G770" s="63"/>
      <c r="H770" s="238">
        <f t="shared" si="426"/>
        <v>0</v>
      </c>
      <c r="I770" s="63"/>
      <c r="J770" s="63"/>
      <c r="K770" s="63"/>
      <c r="L770" s="238">
        <f t="shared" si="427"/>
        <v>0</v>
      </c>
      <c r="M770" s="63"/>
      <c r="N770" s="63"/>
      <c r="O770" s="63"/>
      <c r="P770" s="238">
        <f t="shared" si="428"/>
        <v>0</v>
      </c>
      <c r="Q770" s="246"/>
    </row>
    <row r="771" spans="2:17" s="48" customFormat="1">
      <c r="B771" s="54" t="s">
        <v>12</v>
      </c>
      <c r="C771" s="806" t="s">
        <v>13</v>
      </c>
      <c r="D771" s="801"/>
      <c r="E771" s="97"/>
      <c r="F771" s="63"/>
      <c r="G771" s="63"/>
      <c r="H771" s="238">
        <f t="shared" si="426"/>
        <v>0</v>
      </c>
      <c r="I771" s="63"/>
      <c r="J771" s="63"/>
      <c r="K771" s="63"/>
      <c r="L771" s="238">
        <f t="shared" si="427"/>
        <v>0</v>
      </c>
      <c r="M771" s="63"/>
      <c r="N771" s="63"/>
      <c r="O771" s="63"/>
      <c r="P771" s="238">
        <f t="shared" si="428"/>
        <v>0</v>
      </c>
      <c r="Q771" s="246"/>
    </row>
    <row r="772" spans="2:17" s="48" customFormat="1">
      <c r="B772" s="52">
        <v>4200</v>
      </c>
      <c r="C772" s="806" t="s">
        <v>14</v>
      </c>
      <c r="D772" s="801"/>
      <c r="E772" s="97"/>
      <c r="F772" s="63"/>
      <c r="G772" s="63"/>
      <c r="H772" s="238">
        <f t="shared" si="426"/>
        <v>0</v>
      </c>
      <c r="I772" s="63"/>
      <c r="J772" s="63"/>
      <c r="K772" s="63"/>
      <c r="L772" s="238">
        <f t="shared" si="427"/>
        <v>0</v>
      </c>
      <c r="M772" s="63"/>
      <c r="N772" s="63"/>
      <c r="O772" s="63"/>
      <c r="P772" s="238">
        <f t="shared" si="428"/>
        <v>0</v>
      </c>
      <c r="Q772" s="246"/>
    </row>
    <row r="773" spans="2:17" s="48" customFormat="1" ht="17.25" customHeight="1">
      <c r="B773" s="41"/>
      <c r="C773" s="42">
        <v>4214</v>
      </c>
      <c r="D773" s="103" t="s">
        <v>91</v>
      </c>
      <c r="E773" s="97"/>
      <c r="F773" s="63"/>
      <c r="G773" s="63"/>
      <c r="H773" s="238"/>
      <c r="I773" s="63"/>
      <c r="J773" s="63"/>
      <c r="K773" s="63"/>
      <c r="L773" s="238"/>
      <c r="M773" s="63"/>
      <c r="N773" s="63"/>
      <c r="O773" s="63"/>
      <c r="P773" s="238"/>
      <c r="Q773" s="246"/>
    </row>
    <row r="774" spans="2:17" s="48" customFormat="1">
      <c r="B774" s="52">
        <v>4300</v>
      </c>
      <c r="C774" s="807" t="s">
        <v>15</v>
      </c>
      <c r="D774" s="808"/>
      <c r="E774" s="97"/>
      <c r="F774" s="63"/>
      <c r="G774" s="63"/>
      <c r="H774" s="238">
        <f t="shared" si="426"/>
        <v>0</v>
      </c>
      <c r="I774" s="63"/>
      <c r="J774" s="63"/>
      <c r="K774" s="63"/>
      <c r="L774" s="238">
        <f t="shared" ref="L774:L778" si="429">SUM(I774:K774)</f>
        <v>0</v>
      </c>
      <c r="M774" s="63"/>
      <c r="N774" s="63"/>
      <c r="O774" s="63"/>
      <c r="P774" s="238">
        <f t="shared" ref="P774:P778" si="430">SUM(M774:O774)</f>
        <v>0</v>
      </c>
      <c r="Q774" s="246"/>
    </row>
    <row r="775" spans="2:17" s="48" customFormat="1">
      <c r="B775" s="52">
        <v>4500</v>
      </c>
      <c r="C775" s="806" t="s">
        <v>16</v>
      </c>
      <c r="D775" s="801"/>
      <c r="E775" s="97"/>
      <c r="F775" s="63"/>
      <c r="G775" s="63"/>
      <c r="H775" s="238">
        <f t="shared" si="426"/>
        <v>0</v>
      </c>
      <c r="I775" s="63"/>
      <c r="J775" s="63"/>
      <c r="K775" s="63"/>
      <c r="L775" s="238">
        <f t="shared" si="429"/>
        <v>0</v>
      </c>
      <c r="M775" s="63"/>
      <c r="N775" s="63"/>
      <c r="O775" s="63"/>
      <c r="P775" s="238">
        <f t="shared" si="430"/>
        <v>0</v>
      </c>
      <c r="Q775" s="246"/>
    </row>
    <row r="776" spans="2:17" s="48" customFormat="1">
      <c r="B776" s="52">
        <v>4600</v>
      </c>
      <c r="C776" s="796" t="s">
        <v>17</v>
      </c>
      <c r="D776" s="797"/>
      <c r="E776" s="97"/>
      <c r="F776" s="63"/>
      <c r="G776" s="63"/>
      <c r="H776" s="238">
        <f t="shared" si="426"/>
        <v>0</v>
      </c>
      <c r="I776" s="63"/>
      <c r="J776" s="63"/>
      <c r="K776" s="63"/>
      <c r="L776" s="238">
        <f t="shared" si="429"/>
        <v>0</v>
      </c>
      <c r="M776" s="63"/>
      <c r="N776" s="63"/>
      <c r="O776" s="63"/>
      <c r="P776" s="238">
        <f t="shared" si="430"/>
        <v>0</v>
      </c>
      <c r="Q776" s="246"/>
    </row>
    <row r="777" spans="2:17" s="48" customFormat="1">
      <c r="B777" s="2" t="s">
        <v>18</v>
      </c>
      <c r="C777" s="798" t="s">
        <v>19</v>
      </c>
      <c r="D777" s="799"/>
      <c r="E777" s="97"/>
      <c r="F777" s="63"/>
      <c r="G777" s="63"/>
      <c r="H777" s="238">
        <f t="shared" si="426"/>
        <v>0</v>
      </c>
      <c r="I777" s="63"/>
      <c r="J777" s="63"/>
      <c r="K777" s="63"/>
      <c r="L777" s="238">
        <f t="shared" si="429"/>
        <v>0</v>
      </c>
      <c r="M777" s="63"/>
      <c r="N777" s="63"/>
      <c r="O777" s="63"/>
      <c r="P777" s="238">
        <f t="shared" si="430"/>
        <v>0</v>
      </c>
      <c r="Q777" s="246"/>
    </row>
    <row r="778" spans="2:17" s="48" customFormat="1" ht="12" thickBot="1">
      <c r="B778" s="55">
        <v>98</v>
      </c>
      <c r="C778" s="800" t="s">
        <v>20</v>
      </c>
      <c r="D778" s="801"/>
      <c r="E778" s="239"/>
      <c r="F778" s="240"/>
      <c r="G778" s="240"/>
      <c r="H778" s="238">
        <f t="shared" si="426"/>
        <v>0</v>
      </c>
      <c r="I778" s="240"/>
      <c r="J778" s="240"/>
      <c r="K778" s="240"/>
      <c r="L778" s="238">
        <f t="shared" si="429"/>
        <v>0</v>
      </c>
      <c r="M778" s="240"/>
      <c r="N778" s="240"/>
      <c r="O778" s="240"/>
      <c r="P778" s="238">
        <f t="shared" si="430"/>
        <v>0</v>
      </c>
      <c r="Q778" s="246"/>
    </row>
    <row r="779" spans="2:17" s="48" customFormat="1" ht="12" thickBot="1">
      <c r="B779" s="45"/>
      <c r="C779" s="46"/>
      <c r="D779" s="56" t="s">
        <v>27</v>
      </c>
      <c r="E779" s="233">
        <f>SUM(E768+E769+E770+E771+E772+E774+E775+E776+E777+E778)</f>
        <v>0</v>
      </c>
      <c r="F779" s="234">
        <f t="shared" ref="F779:G779" si="431">SUM(F768+F769+F770+F771+F772+F774+F775+F776+F777+F778)</f>
        <v>7000</v>
      </c>
      <c r="G779" s="234">
        <f t="shared" si="431"/>
        <v>0</v>
      </c>
      <c r="H779" s="235">
        <f>SUM(H768:H778)</f>
        <v>7000</v>
      </c>
      <c r="I779" s="234">
        <f>SUM(I768+I769+I770+I771+I772+I774+I775+I776+I777+I778)</f>
        <v>0</v>
      </c>
      <c r="J779" s="234">
        <f t="shared" ref="J779:K779" si="432">SUM(J768+J769+J770+J771+J772+J774+J775+J776+J777+J778)</f>
        <v>7000</v>
      </c>
      <c r="K779" s="234">
        <f t="shared" si="432"/>
        <v>0</v>
      </c>
      <c r="L779" s="235">
        <f>SUM(L768:L778)</f>
        <v>7000</v>
      </c>
      <c r="M779" s="234">
        <f>SUM(M768+M769+M770+M771+M772+M774+M775+M776+M777+M778)</f>
        <v>0</v>
      </c>
      <c r="N779" s="234">
        <f t="shared" ref="N779:O779" si="433">SUM(N768+N769+N770+N771+N772+N774+N775+N776+N777+N778)</f>
        <v>6842</v>
      </c>
      <c r="O779" s="234">
        <f t="shared" si="433"/>
        <v>0</v>
      </c>
      <c r="P779" s="235">
        <f>SUM(P768:P778)</f>
        <v>6842</v>
      </c>
      <c r="Q779" s="246"/>
    </row>
    <row r="780" spans="2:17" s="48" customFormat="1" ht="12" thickBot="1">
      <c r="B780" s="77"/>
      <c r="C780" s="85"/>
      <c r="D780" s="124"/>
      <c r="E780" s="237"/>
      <c r="F780" s="237"/>
      <c r="G780" s="237"/>
      <c r="H780" s="237"/>
      <c r="I780" s="237"/>
      <c r="J780" s="237"/>
      <c r="K780" s="237"/>
      <c r="L780" s="237"/>
      <c r="M780" s="237"/>
      <c r="N780" s="237"/>
      <c r="O780" s="237"/>
      <c r="P780" s="237"/>
      <c r="Q780" s="246"/>
    </row>
    <row r="781" spans="2:17" s="48" customFormat="1" ht="32.25" thickBot="1">
      <c r="B781" s="33"/>
      <c r="C781" s="34" t="s">
        <v>22</v>
      </c>
      <c r="D781" s="34" t="s">
        <v>23</v>
      </c>
      <c r="E781" s="205" t="s">
        <v>2</v>
      </c>
      <c r="F781" s="206" t="s">
        <v>3</v>
      </c>
      <c r="G781" s="206" t="s">
        <v>4</v>
      </c>
      <c r="H781" s="207" t="s">
        <v>5</v>
      </c>
      <c r="I781" s="550" t="s">
        <v>2</v>
      </c>
      <c r="J781" s="551" t="s">
        <v>3</v>
      </c>
      <c r="K781" s="551" t="s">
        <v>4</v>
      </c>
      <c r="L781" s="552" t="s">
        <v>5</v>
      </c>
      <c r="M781" s="550" t="s">
        <v>2</v>
      </c>
      <c r="N781" s="551" t="s">
        <v>3</v>
      </c>
      <c r="O781" s="551" t="s">
        <v>4</v>
      </c>
      <c r="P781" s="552" t="s">
        <v>5</v>
      </c>
      <c r="Q781" s="246"/>
    </row>
    <row r="782" spans="2:17" s="48" customFormat="1" ht="12" thickBot="1">
      <c r="B782" s="35" t="s">
        <v>24</v>
      </c>
      <c r="C782" s="36">
        <v>898</v>
      </c>
      <c r="D782" s="102" t="s">
        <v>85</v>
      </c>
      <c r="E782" s="96"/>
      <c r="F782" s="49"/>
      <c r="G782" s="49"/>
      <c r="H782" s="50"/>
      <c r="I782" s="278"/>
      <c r="J782" s="49"/>
      <c r="K782" s="49"/>
      <c r="L782" s="50"/>
      <c r="M782" s="278"/>
      <c r="N782" s="49"/>
      <c r="O782" s="49"/>
      <c r="P782" s="50"/>
      <c r="Q782" s="246"/>
    </row>
    <row r="783" spans="2:17" s="48" customFormat="1">
      <c r="B783" s="51" t="s">
        <v>7</v>
      </c>
      <c r="C783" s="811" t="s">
        <v>26</v>
      </c>
      <c r="D783" s="812"/>
      <c r="E783" s="98"/>
      <c r="F783" s="66">
        <v>51185</v>
      </c>
      <c r="G783" s="66"/>
      <c r="H783" s="238">
        <f>SUM(E783:G783)</f>
        <v>51185</v>
      </c>
      <c r="I783" s="66"/>
      <c r="J783" s="66">
        <v>51185</v>
      </c>
      <c r="K783" s="66"/>
      <c r="L783" s="238">
        <f>SUM(I783:K783)</f>
        <v>51185</v>
      </c>
      <c r="M783" s="66"/>
      <c r="N783" s="66">
        <v>38127</v>
      </c>
      <c r="O783" s="66"/>
      <c r="P783" s="238">
        <f>SUM(M783:O783)</f>
        <v>38127</v>
      </c>
      <c r="Q783" s="246"/>
    </row>
    <row r="784" spans="2:17" s="48" customFormat="1">
      <c r="B784" s="52">
        <v>1000</v>
      </c>
      <c r="C784" s="804" t="s">
        <v>9</v>
      </c>
      <c r="D784" s="805"/>
      <c r="E784" s="97"/>
      <c r="F784" s="63">
        <v>29133</v>
      </c>
      <c r="G784" s="63"/>
      <c r="H784" s="238">
        <f t="shared" ref="H784:H793" si="434">SUM(E784:G784)</f>
        <v>29133</v>
      </c>
      <c r="I784" s="63"/>
      <c r="J784" s="63">
        <v>33113</v>
      </c>
      <c r="K784" s="63"/>
      <c r="L784" s="238">
        <f t="shared" ref="L784:L787" si="435">SUM(I784:K784)</f>
        <v>33113</v>
      </c>
      <c r="M784" s="63"/>
      <c r="N784" s="63">
        <v>20553</v>
      </c>
      <c r="O784" s="63"/>
      <c r="P784" s="238">
        <f t="shared" ref="P784:P787" si="436">SUM(M784:O784)</f>
        <v>20553</v>
      </c>
      <c r="Q784" s="246"/>
    </row>
    <row r="785" spans="2:17" s="48" customFormat="1">
      <c r="B785" s="53" t="s">
        <v>10</v>
      </c>
      <c r="C785" s="804" t="s">
        <v>11</v>
      </c>
      <c r="D785" s="805"/>
      <c r="E785" s="97"/>
      <c r="F785" s="63">
        <v>950</v>
      </c>
      <c r="G785" s="63"/>
      <c r="H785" s="238">
        <f t="shared" si="434"/>
        <v>950</v>
      </c>
      <c r="I785" s="63"/>
      <c r="J785" s="63">
        <v>950</v>
      </c>
      <c r="K785" s="63"/>
      <c r="L785" s="238">
        <f t="shared" si="435"/>
        <v>950</v>
      </c>
      <c r="M785" s="63"/>
      <c r="N785" s="63">
        <v>0</v>
      </c>
      <c r="O785" s="63"/>
      <c r="P785" s="238">
        <f t="shared" si="436"/>
        <v>0</v>
      </c>
      <c r="Q785" s="246"/>
    </row>
    <row r="786" spans="2:17" s="48" customFormat="1">
      <c r="B786" s="54" t="s">
        <v>12</v>
      </c>
      <c r="C786" s="806" t="s">
        <v>13</v>
      </c>
      <c r="D786" s="801"/>
      <c r="E786" s="97"/>
      <c r="F786" s="63"/>
      <c r="G786" s="63"/>
      <c r="H786" s="238">
        <f t="shared" si="434"/>
        <v>0</v>
      </c>
      <c r="I786" s="63"/>
      <c r="J786" s="63"/>
      <c r="K786" s="63"/>
      <c r="L786" s="238">
        <f t="shared" si="435"/>
        <v>0</v>
      </c>
      <c r="M786" s="63"/>
      <c r="N786" s="63"/>
      <c r="O786" s="63"/>
      <c r="P786" s="238">
        <f t="shared" si="436"/>
        <v>0</v>
      </c>
      <c r="Q786" s="246"/>
    </row>
    <row r="787" spans="2:17" s="48" customFormat="1">
      <c r="B787" s="52">
        <v>4200</v>
      </c>
      <c r="C787" s="806" t="s">
        <v>14</v>
      </c>
      <c r="D787" s="801"/>
      <c r="E787" s="97"/>
      <c r="F787" s="63"/>
      <c r="G787" s="63"/>
      <c r="H787" s="238">
        <f t="shared" si="434"/>
        <v>0</v>
      </c>
      <c r="I787" s="63"/>
      <c r="J787" s="63"/>
      <c r="K787" s="63"/>
      <c r="L787" s="238">
        <f t="shared" si="435"/>
        <v>0</v>
      </c>
      <c r="M787" s="63"/>
      <c r="N787" s="63"/>
      <c r="O787" s="63"/>
      <c r="P787" s="238">
        <f t="shared" si="436"/>
        <v>0</v>
      </c>
      <c r="Q787" s="246"/>
    </row>
    <row r="788" spans="2:17" s="48" customFormat="1" ht="18" customHeight="1">
      <c r="B788" s="41"/>
      <c r="C788" s="42">
        <v>4214</v>
      </c>
      <c r="D788" s="103" t="s">
        <v>91</v>
      </c>
      <c r="E788" s="97"/>
      <c r="F788" s="63"/>
      <c r="G788" s="63"/>
      <c r="H788" s="238"/>
      <c r="I788" s="63"/>
      <c r="J788" s="63"/>
      <c r="K788" s="63"/>
      <c r="L788" s="238"/>
      <c r="M788" s="63"/>
      <c r="N788" s="63"/>
      <c r="O788" s="63"/>
      <c r="P788" s="238"/>
      <c r="Q788" s="246"/>
    </row>
    <row r="789" spans="2:17" s="48" customFormat="1">
      <c r="B789" s="52">
        <v>4300</v>
      </c>
      <c r="C789" s="807" t="s">
        <v>15</v>
      </c>
      <c r="D789" s="808"/>
      <c r="E789" s="97"/>
      <c r="F789" s="63"/>
      <c r="G789" s="63"/>
      <c r="H789" s="238">
        <f t="shared" si="434"/>
        <v>0</v>
      </c>
      <c r="I789" s="63"/>
      <c r="J789" s="63"/>
      <c r="K789" s="63"/>
      <c r="L789" s="238">
        <f t="shared" ref="L789:L793" si="437">SUM(I789:K789)</f>
        <v>0</v>
      </c>
      <c r="M789" s="63"/>
      <c r="N789" s="63"/>
      <c r="O789" s="63"/>
      <c r="P789" s="238">
        <f t="shared" ref="P789:P793" si="438">SUM(M789:O789)</f>
        <v>0</v>
      </c>
      <c r="Q789" s="246"/>
    </row>
    <row r="790" spans="2:17" s="5" customFormat="1">
      <c r="B790" s="52">
        <v>4500</v>
      </c>
      <c r="C790" s="806" t="s">
        <v>16</v>
      </c>
      <c r="D790" s="801"/>
      <c r="E790" s="97"/>
      <c r="F790" s="63"/>
      <c r="G790" s="63"/>
      <c r="H790" s="238">
        <f t="shared" si="434"/>
        <v>0</v>
      </c>
      <c r="I790" s="63"/>
      <c r="J790" s="63"/>
      <c r="K790" s="63"/>
      <c r="L790" s="238">
        <f t="shared" si="437"/>
        <v>0</v>
      </c>
      <c r="M790" s="63"/>
      <c r="N790" s="63"/>
      <c r="O790" s="63"/>
      <c r="P790" s="238">
        <f t="shared" si="438"/>
        <v>0</v>
      </c>
      <c r="Q790" s="7"/>
    </row>
    <row r="791" spans="2:17" s="5" customFormat="1">
      <c r="B791" s="52">
        <v>4600</v>
      </c>
      <c r="C791" s="796" t="s">
        <v>17</v>
      </c>
      <c r="D791" s="797"/>
      <c r="E791" s="97"/>
      <c r="F791" s="63"/>
      <c r="G791" s="63"/>
      <c r="H791" s="238">
        <f t="shared" si="434"/>
        <v>0</v>
      </c>
      <c r="I791" s="63"/>
      <c r="J791" s="63"/>
      <c r="K791" s="63"/>
      <c r="L791" s="238">
        <f t="shared" si="437"/>
        <v>0</v>
      </c>
      <c r="M791" s="63"/>
      <c r="N791" s="63"/>
      <c r="O791" s="63"/>
      <c r="P791" s="238">
        <f t="shared" si="438"/>
        <v>0</v>
      </c>
      <c r="Q791" s="7"/>
    </row>
    <row r="792" spans="2:17" s="5" customFormat="1">
      <c r="B792" s="2" t="s">
        <v>18</v>
      </c>
      <c r="C792" s="798" t="s">
        <v>19</v>
      </c>
      <c r="D792" s="799"/>
      <c r="E792" s="97"/>
      <c r="F792" s="63"/>
      <c r="G792" s="63"/>
      <c r="H792" s="238">
        <f t="shared" si="434"/>
        <v>0</v>
      </c>
      <c r="I792" s="63"/>
      <c r="J792" s="63"/>
      <c r="K792" s="63"/>
      <c r="L792" s="238">
        <f t="shared" si="437"/>
        <v>0</v>
      </c>
      <c r="M792" s="63"/>
      <c r="N792" s="63"/>
      <c r="O792" s="63"/>
      <c r="P792" s="238">
        <f t="shared" si="438"/>
        <v>0</v>
      </c>
      <c r="Q792" s="7"/>
    </row>
    <row r="793" spans="2:17" s="5" customFormat="1" ht="12" thickBot="1">
      <c r="B793" s="55">
        <v>98</v>
      </c>
      <c r="C793" s="800" t="s">
        <v>20</v>
      </c>
      <c r="D793" s="801"/>
      <c r="E793" s="239"/>
      <c r="F793" s="240"/>
      <c r="G793" s="240"/>
      <c r="H793" s="238">
        <f t="shared" si="434"/>
        <v>0</v>
      </c>
      <c r="I793" s="240"/>
      <c r="J793" s="240"/>
      <c r="K793" s="240"/>
      <c r="L793" s="238">
        <f t="shared" si="437"/>
        <v>0</v>
      </c>
      <c r="M793" s="240"/>
      <c r="N793" s="240"/>
      <c r="O793" s="240"/>
      <c r="P793" s="238">
        <f t="shared" si="438"/>
        <v>0</v>
      </c>
      <c r="Q793" s="7"/>
    </row>
    <row r="794" spans="2:17" s="5" customFormat="1" ht="12" thickBot="1">
      <c r="B794" s="45"/>
      <c r="C794" s="46"/>
      <c r="D794" s="56" t="s">
        <v>27</v>
      </c>
      <c r="E794" s="233">
        <f>SUM(E783+E784+E785+E786+E787+E789+E790+E791+E792+E793)</f>
        <v>0</v>
      </c>
      <c r="F794" s="234">
        <f>SUM(F783+F784+F785+F786+F787+F789+F790+F791+F792+F793)</f>
        <v>81268</v>
      </c>
      <c r="G794" s="234">
        <f>SUM(G783+G784+G785+G786+G787+G789+G790+G791+G792+G793)</f>
        <v>0</v>
      </c>
      <c r="H794" s="235">
        <f>SUM(H783:H793)</f>
        <v>81268</v>
      </c>
      <c r="I794" s="234">
        <f>SUM(I783+I784+I785+I786+I787+I789+I790+I791+I792+I793)</f>
        <v>0</v>
      </c>
      <c r="J794" s="234">
        <f>SUM(J783+J784+J785+J786+J787+J789+J790+J791+J792+J793)</f>
        <v>85248</v>
      </c>
      <c r="K794" s="234">
        <f>SUM(K783+K784+K785+K786+K787+K789+K790+K791+K792+K793)</f>
        <v>0</v>
      </c>
      <c r="L794" s="235">
        <f>SUM(L783:L793)</f>
        <v>85248</v>
      </c>
      <c r="M794" s="234">
        <f>SUM(M783+M784+M785+M786+M787+M789+M790+M791+M792+M793)</f>
        <v>0</v>
      </c>
      <c r="N794" s="234">
        <f>SUM(N783+N784+N785+N786+N787+N789+N790+N791+N792+N793)</f>
        <v>58680</v>
      </c>
      <c r="O794" s="234">
        <f>SUM(O783+O784+O785+O786+O787+O789+O790+O791+O792+O793)</f>
        <v>0</v>
      </c>
      <c r="P794" s="235">
        <f>SUM(P783:P793)</f>
        <v>58680</v>
      </c>
      <c r="Q794" s="7"/>
    </row>
    <row r="795" spans="2:17" s="5" customFormat="1">
      <c r="B795" s="129"/>
      <c r="C795" s="82"/>
      <c r="D795" s="130"/>
      <c r="E795" s="263"/>
      <c r="F795" s="263"/>
      <c r="G795" s="263"/>
      <c r="H795" s="263"/>
      <c r="I795" s="263"/>
      <c r="J795" s="263"/>
      <c r="K795" s="263"/>
      <c r="L795" s="263"/>
      <c r="M795" s="263"/>
      <c r="N795" s="263"/>
      <c r="O795" s="263"/>
      <c r="P795" s="263"/>
      <c r="Q795" s="7"/>
    </row>
    <row r="796" spans="2:17" s="5" customFormat="1">
      <c r="B796" s="809" t="s">
        <v>86</v>
      </c>
      <c r="C796" s="802"/>
      <c r="D796" s="810"/>
      <c r="E796" s="264">
        <f>SUM(E719+E734+E749+E764+E779+E794)</f>
        <v>0</v>
      </c>
      <c r="F796" s="264">
        <f>SUM(F719+F734+F749+F764+F779+F794)</f>
        <v>1449135</v>
      </c>
      <c r="G796" s="264">
        <f>SUM(G719+G734+G749+G764+G779+G794)</f>
        <v>0</v>
      </c>
      <c r="H796" s="264">
        <f>SUM(E796:G796)</f>
        <v>1449135</v>
      </c>
      <c r="I796" s="264">
        <f>SUM(I719+I734+I749+I764+I779+I794)</f>
        <v>0</v>
      </c>
      <c r="J796" s="264">
        <f>SUM(J719+J734+J749+J764+J779+J794)</f>
        <v>2777936</v>
      </c>
      <c r="K796" s="264">
        <f>SUM(K719+K734+K749+K764+K779+K794)</f>
        <v>0</v>
      </c>
      <c r="L796" s="264">
        <f>SUM(I796:K796)</f>
        <v>2777936</v>
      </c>
      <c r="M796" s="264">
        <f>SUM(M719+M734+M749+M764+M779+M794)</f>
        <v>0</v>
      </c>
      <c r="N796" s="264">
        <f>SUM(N719+N734+N749+N764+N779+N794)</f>
        <v>588326</v>
      </c>
      <c r="O796" s="264">
        <f>SUM(O719+O734+O749+O764+O779+O794)</f>
        <v>0</v>
      </c>
      <c r="P796" s="264">
        <f>SUM(M796:O796)</f>
        <v>588326</v>
      </c>
      <c r="Q796" s="7"/>
    </row>
    <row r="797" spans="2:17" s="5" customFormat="1">
      <c r="B797" s="556"/>
      <c r="C797" s="557"/>
      <c r="D797" s="558"/>
      <c r="E797" s="264"/>
      <c r="F797" s="264"/>
      <c r="G797" s="264"/>
      <c r="H797" s="264"/>
      <c r="I797" s="264"/>
      <c r="J797" s="264"/>
      <c r="K797" s="264"/>
      <c r="L797" s="264"/>
      <c r="M797" s="264"/>
      <c r="N797" s="264"/>
      <c r="O797" s="264"/>
      <c r="P797" s="264"/>
      <c r="Q797" s="7"/>
    </row>
    <row r="798" spans="2:17" s="5" customFormat="1" ht="12" thickBot="1">
      <c r="B798" s="556"/>
      <c r="C798" s="557"/>
      <c r="D798" s="558"/>
      <c r="E798" s="264"/>
      <c r="F798" s="264"/>
      <c r="G798" s="264"/>
      <c r="H798" s="264"/>
      <c r="I798" s="264"/>
      <c r="J798" s="264"/>
      <c r="K798" s="264"/>
      <c r="L798" s="264"/>
      <c r="M798" s="264"/>
      <c r="N798" s="264"/>
      <c r="O798" s="264"/>
      <c r="P798" s="264"/>
      <c r="Q798" s="7"/>
    </row>
    <row r="799" spans="2:17" s="5" customFormat="1" ht="32.25" thickBot="1">
      <c r="B799" s="33"/>
      <c r="C799" s="34" t="s">
        <v>22</v>
      </c>
      <c r="D799" s="34" t="s">
        <v>23</v>
      </c>
      <c r="E799" s="553" t="s">
        <v>2</v>
      </c>
      <c r="F799" s="551" t="s">
        <v>3</v>
      </c>
      <c r="G799" s="551" t="s">
        <v>4</v>
      </c>
      <c r="H799" s="552" t="s">
        <v>5</v>
      </c>
      <c r="I799" s="550" t="s">
        <v>2</v>
      </c>
      <c r="J799" s="551" t="s">
        <v>3</v>
      </c>
      <c r="K799" s="551" t="s">
        <v>4</v>
      </c>
      <c r="L799" s="552" t="s">
        <v>5</v>
      </c>
      <c r="M799" s="550" t="s">
        <v>2</v>
      </c>
      <c r="N799" s="551" t="s">
        <v>3</v>
      </c>
      <c r="O799" s="551" t="s">
        <v>4</v>
      </c>
      <c r="P799" s="552" t="s">
        <v>5</v>
      </c>
      <c r="Q799" s="7"/>
    </row>
    <row r="800" spans="2:17" s="5" customFormat="1" ht="12" thickBot="1">
      <c r="B800" s="35" t="s">
        <v>24</v>
      </c>
      <c r="C800" s="36">
        <v>910</v>
      </c>
      <c r="D800" s="102" t="s">
        <v>396</v>
      </c>
      <c r="E800" s="96"/>
      <c r="F800" s="49"/>
      <c r="G800" s="49"/>
      <c r="H800" s="50"/>
      <c r="I800" s="278"/>
      <c r="J800" s="49"/>
      <c r="K800" s="49"/>
      <c r="L800" s="50"/>
      <c r="M800" s="278"/>
      <c r="N800" s="49"/>
      <c r="O800" s="49"/>
      <c r="P800" s="50"/>
      <c r="Q800" s="7"/>
    </row>
    <row r="801" spans="2:17" s="5" customFormat="1">
      <c r="B801" s="51" t="s">
        <v>7</v>
      </c>
      <c r="C801" s="811" t="s">
        <v>26</v>
      </c>
      <c r="D801" s="812"/>
      <c r="E801" s="98"/>
      <c r="F801" s="66"/>
      <c r="G801" s="66"/>
      <c r="H801" s="238">
        <f>SUM(E801:G801)</f>
        <v>0</v>
      </c>
      <c r="I801" s="66"/>
      <c r="J801" s="66"/>
      <c r="K801" s="66"/>
      <c r="L801" s="238">
        <f>SUM(I801:K801)</f>
        <v>0</v>
      </c>
      <c r="M801" s="66"/>
      <c r="N801" s="66"/>
      <c r="O801" s="66"/>
      <c r="P801" s="238">
        <f>SUM(M801:O801)</f>
        <v>0</v>
      </c>
      <c r="Q801" s="7"/>
    </row>
    <row r="802" spans="2:17" s="5" customFormat="1">
      <c r="B802" s="52">
        <v>1000</v>
      </c>
      <c r="C802" s="804" t="s">
        <v>9</v>
      </c>
      <c r="D802" s="805"/>
      <c r="E802" s="97"/>
      <c r="F802" s="63"/>
      <c r="G802" s="63"/>
      <c r="H802" s="238">
        <f t="shared" ref="H802:H806" si="439">SUM(E802:G802)</f>
        <v>0</v>
      </c>
      <c r="I802" s="63"/>
      <c r="J802" s="63"/>
      <c r="K802" s="63"/>
      <c r="L802" s="238">
        <f t="shared" ref="L802:L806" si="440">SUM(I802:K802)</f>
        <v>0</v>
      </c>
      <c r="M802" s="63"/>
      <c r="N802" s="63"/>
      <c r="O802" s="63"/>
      <c r="P802" s="238">
        <f t="shared" ref="P802:P806" si="441">SUM(M802:O802)</f>
        <v>0</v>
      </c>
      <c r="Q802" s="7"/>
    </row>
    <row r="803" spans="2:17" s="5" customFormat="1">
      <c r="B803" s="53" t="s">
        <v>10</v>
      </c>
      <c r="C803" s="804" t="s">
        <v>11</v>
      </c>
      <c r="D803" s="805"/>
      <c r="E803" s="97"/>
      <c r="F803" s="63"/>
      <c r="G803" s="63"/>
      <c r="H803" s="238">
        <f t="shared" si="439"/>
        <v>0</v>
      </c>
      <c r="I803" s="63"/>
      <c r="J803" s="63"/>
      <c r="K803" s="63"/>
      <c r="L803" s="238">
        <f t="shared" si="440"/>
        <v>0</v>
      </c>
      <c r="M803" s="63"/>
      <c r="N803" s="63"/>
      <c r="O803" s="63"/>
      <c r="P803" s="238">
        <f t="shared" si="441"/>
        <v>0</v>
      </c>
      <c r="Q803" s="7"/>
    </row>
    <row r="804" spans="2:17" s="5" customFormat="1">
      <c r="B804" s="53" t="s">
        <v>397</v>
      </c>
      <c r="C804" s="554" t="s">
        <v>398</v>
      </c>
      <c r="D804" s="555"/>
      <c r="E804" s="97"/>
      <c r="F804" s="63"/>
      <c r="G804" s="63"/>
      <c r="H804" s="238"/>
      <c r="I804" s="63"/>
      <c r="J804" s="63">
        <v>137695</v>
      </c>
      <c r="K804" s="63"/>
      <c r="L804" s="238">
        <f t="shared" si="440"/>
        <v>137695</v>
      </c>
      <c r="M804" s="63"/>
      <c r="N804" s="63">
        <v>137695</v>
      </c>
      <c r="O804" s="63"/>
      <c r="P804" s="238">
        <f t="shared" si="441"/>
        <v>137695</v>
      </c>
      <c r="Q804" s="7"/>
    </row>
    <row r="805" spans="2:17" s="5" customFormat="1">
      <c r="B805" s="54" t="s">
        <v>12</v>
      </c>
      <c r="C805" s="806" t="s">
        <v>13</v>
      </c>
      <c r="D805" s="801"/>
      <c r="E805" s="97"/>
      <c r="F805" s="63"/>
      <c r="G805" s="63"/>
      <c r="H805" s="238">
        <f t="shared" si="439"/>
        <v>0</v>
      </c>
      <c r="I805" s="63"/>
      <c r="J805" s="63"/>
      <c r="K805" s="63"/>
      <c r="L805" s="238">
        <f t="shared" si="440"/>
        <v>0</v>
      </c>
      <c r="M805" s="63"/>
      <c r="N805" s="63"/>
      <c r="O805" s="63"/>
      <c r="P805" s="238">
        <f t="shared" si="441"/>
        <v>0</v>
      </c>
      <c r="Q805" s="7"/>
    </row>
    <row r="806" spans="2:17" s="5" customFormat="1">
      <c r="B806" s="52">
        <v>4200</v>
      </c>
      <c r="C806" s="806" t="s">
        <v>14</v>
      </c>
      <c r="D806" s="801"/>
      <c r="E806" s="97"/>
      <c r="F806" s="63"/>
      <c r="G806" s="63"/>
      <c r="H806" s="238">
        <f t="shared" si="439"/>
        <v>0</v>
      </c>
      <c r="I806" s="63"/>
      <c r="J806" s="63"/>
      <c r="K806" s="63"/>
      <c r="L806" s="238">
        <f t="shared" si="440"/>
        <v>0</v>
      </c>
      <c r="M806" s="63"/>
      <c r="N806" s="63"/>
      <c r="O806" s="63"/>
      <c r="P806" s="238">
        <f t="shared" si="441"/>
        <v>0</v>
      </c>
      <c r="Q806" s="7"/>
    </row>
    <row r="807" spans="2:17" s="5" customFormat="1">
      <c r="B807" s="41"/>
      <c r="C807" s="42">
        <v>4214</v>
      </c>
      <c r="D807" s="103" t="s">
        <v>91</v>
      </c>
      <c r="E807" s="97"/>
      <c r="F807" s="63"/>
      <c r="G807" s="63"/>
      <c r="H807" s="238"/>
      <c r="I807" s="63"/>
      <c r="J807" s="63"/>
      <c r="K807" s="63"/>
      <c r="L807" s="238"/>
      <c r="M807" s="63"/>
      <c r="N807" s="63"/>
      <c r="O807" s="63"/>
      <c r="P807" s="238"/>
      <c r="Q807" s="7"/>
    </row>
    <row r="808" spans="2:17" s="5" customFormat="1">
      <c r="B808" s="52">
        <v>4300</v>
      </c>
      <c r="C808" s="807" t="s">
        <v>15</v>
      </c>
      <c r="D808" s="808"/>
      <c r="E808" s="97"/>
      <c r="F808" s="63"/>
      <c r="G808" s="63"/>
      <c r="H808" s="238">
        <f t="shared" ref="H808:H812" si="442">SUM(E808:G808)</f>
        <v>0</v>
      </c>
      <c r="I808" s="63"/>
      <c r="J808" s="63"/>
      <c r="K808" s="63"/>
      <c r="L808" s="238">
        <f t="shared" ref="L808:L812" si="443">SUM(I808:K808)</f>
        <v>0</v>
      </c>
      <c r="M808" s="63"/>
      <c r="N808" s="63"/>
      <c r="O808" s="63"/>
      <c r="P808" s="238">
        <f t="shared" ref="P808:P812" si="444">SUM(M808:O808)</f>
        <v>0</v>
      </c>
      <c r="Q808" s="7"/>
    </row>
    <row r="809" spans="2:17" s="5" customFormat="1" ht="15" customHeight="1">
      <c r="B809" s="52">
        <v>4500</v>
      </c>
      <c r="C809" s="806" t="s">
        <v>16</v>
      </c>
      <c r="D809" s="801"/>
      <c r="E809" s="97"/>
      <c r="F809" s="63"/>
      <c r="G809" s="63"/>
      <c r="H809" s="238">
        <f t="shared" si="442"/>
        <v>0</v>
      </c>
      <c r="I809" s="63"/>
      <c r="J809" s="63"/>
      <c r="K809" s="63"/>
      <c r="L809" s="238">
        <f t="shared" si="443"/>
        <v>0</v>
      </c>
      <c r="M809" s="63"/>
      <c r="N809" s="63"/>
      <c r="O809" s="63"/>
      <c r="P809" s="238">
        <f t="shared" si="444"/>
        <v>0</v>
      </c>
      <c r="Q809" s="7"/>
    </row>
    <row r="810" spans="2:17" s="5" customFormat="1">
      <c r="B810" s="52">
        <v>4600</v>
      </c>
      <c r="C810" s="796" t="s">
        <v>17</v>
      </c>
      <c r="D810" s="797"/>
      <c r="E810" s="97"/>
      <c r="F810" s="63"/>
      <c r="G810" s="63"/>
      <c r="H810" s="238">
        <f t="shared" si="442"/>
        <v>0</v>
      </c>
      <c r="I810" s="63"/>
      <c r="J810" s="63"/>
      <c r="K810" s="63"/>
      <c r="L810" s="238">
        <f t="shared" si="443"/>
        <v>0</v>
      </c>
      <c r="M810" s="63"/>
      <c r="N810" s="63"/>
      <c r="O810" s="63"/>
      <c r="P810" s="238">
        <f t="shared" si="444"/>
        <v>0</v>
      </c>
      <c r="Q810" s="7"/>
    </row>
    <row r="811" spans="2:17" s="5" customFormat="1">
      <c r="B811" s="2" t="s">
        <v>18</v>
      </c>
      <c r="C811" s="798" t="s">
        <v>19</v>
      </c>
      <c r="D811" s="799"/>
      <c r="E811" s="97"/>
      <c r="F811" s="63"/>
      <c r="G811" s="63"/>
      <c r="H811" s="238">
        <f t="shared" si="442"/>
        <v>0</v>
      </c>
      <c r="I811" s="63"/>
      <c r="J811" s="63"/>
      <c r="K811" s="63"/>
      <c r="L811" s="238">
        <f t="shared" si="443"/>
        <v>0</v>
      </c>
      <c r="M811" s="63"/>
      <c r="N811" s="63"/>
      <c r="O811" s="63"/>
      <c r="P811" s="238">
        <f t="shared" si="444"/>
        <v>0</v>
      </c>
      <c r="Q811" s="7"/>
    </row>
    <row r="812" spans="2:17" s="5" customFormat="1" ht="12" thickBot="1">
      <c r="B812" s="55">
        <v>98</v>
      </c>
      <c r="C812" s="800" t="s">
        <v>20</v>
      </c>
      <c r="D812" s="801"/>
      <c r="E812" s="239"/>
      <c r="F812" s="240"/>
      <c r="G812" s="240"/>
      <c r="H812" s="238">
        <f t="shared" si="442"/>
        <v>0</v>
      </c>
      <c r="I812" s="240"/>
      <c r="J812" s="240"/>
      <c r="K812" s="240"/>
      <c r="L812" s="238">
        <f t="shared" si="443"/>
        <v>0</v>
      </c>
      <c r="M812" s="240"/>
      <c r="N812" s="240">
        <v>0</v>
      </c>
      <c r="O812" s="240"/>
      <c r="P812" s="238">
        <f t="shared" si="444"/>
        <v>0</v>
      </c>
      <c r="Q812" s="7"/>
    </row>
    <row r="813" spans="2:17" s="5" customFormat="1" ht="12" thickBot="1">
      <c r="B813" s="45"/>
      <c r="C813" s="46"/>
      <c r="D813" s="56" t="s">
        <v>30</v>
      </c>
      <c r="E813" s="233">
        <f>SUM(E812)</f>
        <v>0</v>
      </c>
      <c r="F813" s="234">
        <f>SUM(F811+F812)</f>
        <v>0</v>
      </c>
      <c r="G813" s="234">
        <f t="shared" ref="G813" si="445">SUM(G812)</f>
        <v>0</v>
      </c>
      <c r="H813" s="235">
        <f>SUM(H801:H812)</f>
        <v>0</v>
      </c>
      <c r="I813" s="234">
        <f>SUM(I812)</f>
        <v>0</v>
      </c>
      <c r="J813" s="234">
        <f>SUM(J800:J812)</f>
        <v>137695</v>
      </c>
      <c r="K813" s="234">
        <f t="shared" ref="K813" si="446">SUM(K812)</f>
        <v>0</v>
      </c>
      <c r="L813" s="235">
        <f>SUM(L801:L812)</f>
        <v>137695</v>
      </c>
      <c r="M813" s="234">
        <f>SUM(M812)</f>
        <v>0</v>
      </c>
      <c r="N813" s="234">
        <f>SUM(N800:N812)</f>
        <v>137695</v>
      </c>
      <c r="O813" s="234">
        <f t="shared" ref="O813" si="447">SUM(O812)</f>
        <v>0</v>
      </c>
      <c r="P813" s="235">
        <f>SUM(P801:P812)</f>
        <v>137695</v>
      </c>
      <c r="Q813" s="7"/>
    </row>
    <row r="814" spans="2:17" s="5" customFormat="1">
      <c r="B814" s="556"/>
      <c r="C814" s="557"/>
      <c r="D814" s="558"/>
      <c r="E814" s="264"/>
      <c r="F814" s="264"/>
      <c r="G814" s="264"/>
      <c r="H814" s="264"/>
      <c r="I814" s="264"/>
      <c r="J814" s="264"/>
      <c r="K814" s="264"/>
      <c r="L814" s="264"/>
      <c r="M814" s="264"/>
      <c r="N814" s="264"/>
      <c r="O814" s="264"/>
      <c r="P814" s="264"/>
      <c r="Q814" s="7"/>
    </row>
    <row r="815" spans="2:17" s="5" customFormat="1" ht="12" thickBot="1">
      <c r="B815" s="116"/>
      <c r="C815" s="48"/>
      <c r="D815" s="117"/>
      <c r="E815" s="7"/>
      <c r="F815" s="7"/>
      <c r="G815" s="7"/>
      <c r="H815" s="7"/>
      <c r="I815" s="7"/>
      <c r="J815" s="7"/>
      <c r="K815" s="7"/>
      <c r="L815" s="7"/>
      <c r="M815" s="7"/>
      <c r="N815" s="7"/>
      <c r="O815" s="7"/>
      <c r="P815" s="7"/>
      <c r="Q815" s="7"/>
    </row>
    <row r="816" spans="2:17" s="5" customFormat="1" ht="32.25" thickBot="1">
      <c r="B816" s="33"/>
      <c r="C816" s="34" t="s">
        <v>22</v>
      </c>
      <c r="D816" s="34" t="s">
        <v>23</v>
      </c>
      <c r="E816" s="205" t="s">
        <v>2</v>
      </c>
      <c r="F816" s="206" t="s">
        <v>3</v>
      </c>
      <c r="G816" s="206" t="s">
        <v>4</v>
      </c>
      <c r="H816" s="207" t="s">
        <v>5</v>
      </c>
      <c r="I816" s="550" t="s">
        <v>2</v>
      </c>
      <c r="J816" s="551" t="s">
        <v>3</v>
      </c>
      <c r="K816" s="551" t="s">
        <v>4</v>
      </c>
      <c r="L816" s="552" t="s">
        <v>5</v>
      </c>
      <c r="M816" s="550" t="s">
        <v>2</v>
      </c>
      <c r="N816" s="551" t="s">
        <v>3</v>
      </c>
      <c r="O816" s="551" t="s">
        <v>4</v>
      </c>
      <c r="P816" s="552" t="s">
        <v>5</v>
      </c>
      <c r="Q816" s="7"/>
    </row>
    <row r="817" spans="2:17" s="5" customFormat="1" ht="12" thickBot="1">
      <c r="B817" s="35" t="s">
        <v>24</v>
      </c>
      <c r="C817" s="36">
        <v>998</v>
      </c>
      <c r="D817" s="102" t="s">
        <v>87</v>
      </c>
      <c r="E817" s="96"/>
      <c r="F817" s="49"/>
      <c r="G817" s="49"/>
      <c r="H817" s="50"/>
      <c r="I817" s="278"/>
      <c r="J817" s="49"/>
      <c r="K817" s="49"/>
      <c r="L817" s="50"/>
      <c r="M817" s="278"/>
      <c r="N817" s="49"/>
      <c r="O817" s="49"/>
      <c r="P817" s="50"/>
      <c r="Q817" s="7"/>
    </row>
    <row r="818" spans="2:17">
      <c r="B818" s="51" t="s">
        <v>7</v>
      </c>
      <c r="C818" s="811" t="s">
        <v>26</v>
      </c>
      <c r="D818" s="812"/>
      <c r="E818" s="98"/>
      <c r="F818" s="66"/>
      <c r="G818" s="66"/>
      <c r="H818" s="238">
        <f>SUM(E818:G818)</f>
        <v>0</v>
      </c>
      <c r="I818" s="66"/>
      <c r="J818" s="66"/>
      <c r="K818" s="66"/>
      <c r="L818" s="238">
        <f>SUM(I818:K818)</f>
        <v>0</v>
      </c>
      <c r="M818" s="66"/>
      <c r="N818" s="66"/>
      <c r="O818" s="66"/>
      <c r="P818" s="238">
        <f>SUM(M818:O818)</f>
        <v>0</v>
      </c>
    </row>
    <row r="819" spans="2:17">
      <c r="B819" s="52">
        <v>1000</v>
      </c>
      <c r="C819" s="804" t="s">
        <v>9</v>
      </c>
      <c r="D819" s="805"/>
      <c r="E819" s="97"/>
      <c r="F819" s="63"/>
      <c r="G819" s="63"/>
      <c r="H819" s="238">
        <f t="shared" ref="H819:H828" si="448">SUM(E819:G819)</f>
        <v>0</v>
      </c>
      <c r="I819" s="63"/>
      <c r="J819" s="63"/>
      <c r="K819" s="63"/>
      <c r="L819" s="238">
        <f t="shared" ref="L819:L822" si="449">SUM(I819:K819)</f>
        <v>0</v>
      </c>
      <c r="M819" s="63"/>
      <c r="N819" s="63"/>
      <c r="O819" s="63"/>
      <c r="P819" s="238">
        <f t="shared" ref="P819:P822" si="450">SUM(M819:O819)</f>
        <v>0</v>
      </c>
    </row>
    <row r="820" spans="2:17">
      <c r="B820" s="53" t="s">
        <v>10</v>
      </c>
      <c r="C820" s="804" t="s">
        <v>11</v>
      </c>
      <c r="D820" s="805"/>
      <c r="E820" s="97"/>
      <c r="F820" s="63"/>
      <c r="G820" s="63"/>
      <c r="H820" s="238">
        <f t="shared" si="448"/>
        <v>0</v>
      </c>
      <c r="I820" s="63"/>
      <c r="J820" s="63"/>
      <c r="K820" s="63"/>
      <c r="L820" s="238">
        <f t="shared" si="449"/>
        <v>0</v>
      </c>
      <c r="M820" s="63"/>
      <c r="N820" s="63"/>
      <c r="O820" s="63"/>
      <c r="P820" s="238">
        <f t="shared" si="450"/>
        <v>0</v>
      </c>
    </row>
    <row r="821" spans="2:17">
      <c r="B821" s="54" t="s">
        <v>12</v>
      </c>
      <c r="C821" s="806" t="s">
        <v>13</v>
      </c>
      <c r="D821" s="801"/>
      <c r="E821" s="97"/>
      <c r="F821" s="63"/>
      <c r="G821" s="63"/>
      <c r="H821" s="238">
        <f t="shared" si="448"/>
        <v>0</v>
      </c>
      <c r="I821" s="63"/>
      <c r="J821" s="63"/>
      <c r="K821" s="63"/>
      <c r="L821" s="238">
        <f t="shared" si="449"/>
        <v>0</v>
      </c>
      <c r="M821" s="63"/>
      <c r="N821" s="63"/>
      <c r="O821" s="63"/>
      <c r="P821" s="238">
        <f t="shared" si="450"/>
        <v>0</v>
      </c>
    </row>
    <row r="822" spans="2:17">
      <c r="B822" s="52">
        <v>4200</v>
      </c>
      <c r="C822" s="806" t="s">
        <v>14</v>
      </c>
      <c r="D822" s="801"/>
      <c r="E822" s="97"/>
      <c r="F822" s="63"/>
      <c r="G822" s="63"/>
      <c r="H822" s="238">
        <f t="shared" si="448"/>
        <v>0</v>
      </c>
      <c r="I822" s="63"/>
      <c r="J822" s="63"/>
      <c r="K822" s="63"/>
      <c r="L822" s="238">
        <f t="shared" si="449"/>
        <v>0</v>
      </c>
      <c r="M822" s="63"/>
      <c r="N822" s="63"/>
      <c r="O822" s="63"/>
      <c r="P822" s="238">
        <f t="shared" si="450"/>
        <v>0</v>
      </c>
    </row>
    <row r="823" spans="2:17">
      <c r="B823" s="41"/>
      <c r="C823" s="42">
        <v>4214</v>
      </c>
      <c r="D823" s="103" t="s">
        <v>91</v>
      </c>
      <c r="E823" s="97"/>
      <c r="F823" s="63"/>
      <c r="G823" s="63"/>
      <c r="H823" s="238"/>
      <c r="I823" s="63"/>
      <c r="J823" s="63"/>
      <c r="K823" s="63"/>
      <c r="L823" s="238"/>
      <c r="M823" s="63"/>
      <c r="N823" s="63"/>
      <c r="O823" s="63"/>
      <c r="P823" s="238"/>
    </row>
    <row r="824" spans="2:17">
      <c r="B824" s="52">
        <v>4300</v>
      </c>
      <c r="C824" s="807" t="s">
        <v>15</v>
      </c>
      <c r="D824" s="808"/>
      <c r="E824" s="97"/>
      <c r="F824" s="63"/>
      <c r="G824" s="63"/>
      <c r="H824" s="238">
        <f t="shared" si="448"/>
        <v>0</v>
      </c>
      <c r="I824" s="63"/>
      <c r="J824" s="63"/>
      <c r="K824" s="63"/>
      <c r="L824" s="238">
        <f t="shared" ref="L824:L828" si="451">SUM(I824:K824)</f>
        <v>0</v>
      </c>
      <c r="M824" s="63"/>
      <c r="N824" s="63"/>
      <c r="O824" s="63"/>
      <c r="P824" s="238">
        <f t="shared" ref="P824:P828" si="452">SUM(M824:O824)</f>
        <v>0</v>
      </c>
    </row>
    <row r="825" spans="2:17">
      <c r="B825" s="52">
        <v>4500</v>
      </c>
      <c r="C825" s="806" t="s">
        <v>16</v>
      </c>
      <c r="D825" s="801"/>
      <c r="E825" s="97"/>
      <c r="F825" s="63"/>
      <c r="G825" s="63"/>
      <c r="H825" s="238">
        <f t="shared" si="448"/>
        <v>0</v>
      </c>
      <c r="I825" s="63"/>
      <c r="J825" s="63"/>
      <c r="K825" s="63"/>
      <c r="L825" s="238">
        <f t="shared" si="451"/>
        <v>0</v>
      </c>
      <c r="M825" s="63"/>
      <c r="N825" s="63"/>
      <c r="O825" s="63"/>
      <c r="P825" s="238">
        <f t="shared" si="452"/>
        <v>0</v>
      </c>
    </row>
    <row r="826" spans="2:17">
      <c r="B826" s="52">
        <v>4600</v>
      </c>
      <c r="C826" s="796" t="s">
        <v>17</v>
      </c>
      <c r="D826" s="797"/>
      <c r="E826" s="97"/>
      <c r="F826" s="63"/>
      <c r="G826" s="63"/>
      <c r="H826" s="238">
        <f t="shared" si="448"/>
        <v>0</v>
      </c>
      <c r="I826" s="63"/>
      <c r="J826" s="63"/>
      <c r="K826" s="63"/>
      <c r="L826" s="238">
        <f t="shared" si="451"/>
        <v>0</v>
      </c>
      <c r="M826" s="63"/>
      <c r="N826" s="63"/>
      <c r="O826" s="63"/>
      <c r="P826" s="238">
        <f t="shared" si="452"/>
        <v>0</v>
      </c>
    </row>
    <row r="827" spans="2:17">
      <c r="B827" s="2" t="s">
        <v>18</v>
      </c>
      <c r="C827" s="798" t="s">
        <v>19</v>
      </c>
      <c r="D827" s="799"/>
      <c r="E827" s="97"/>
      <c r="F827" s="63"/>
      <c r="G827" s="63"/>
      <c r="H827" s="238">
        <f t="shared" si="448"/>
        <v>0</v>
      </c>
      <c r="I827" s="63"/>
      <c r="J827" s="63"/>
      <c r="K827" s="63"/>
      <c r="L827" s="238">
        <f t="shared" si="451"/>
        <v>0</v>
      </c>
      <c r="M827" s="63"/>
      <c r="N827" s="63"/>
      <c r="O827" s="63"/>
      <c r="P827" s="238">
        <f t="shared" si="452"/>
        <v>0</v>
      </c>
    </row>
    <row r="828" spans="2:17" ht="12" thickBot="1">
      <c r="B828" s="55">
        <v>98</v>
      </c>
      <c r="C828" s="800" t="s">
        <v>20</v>
      </c>
      <c r="D828" s="801"/>
      <c r="E828" s="239"/>
      <c r="F828" s="240">
        <v>200000</v>
      </c>
      <c r="G828" s="240"/>
      <c r="H828" s="238">
        <f t="shared" si="448"/>
        <v>200000</v>
      </c>
      <c r="I828" s="240"/>
      <c r="J828" s="240">
        <v>9945</v>
      </c>
      <c r="K828" s="240"/>
      <c r="L828" s="238">
        <f t="shared" si="451"/>
        <v>9945</v>
      </c>
      <c r="M828" s="240"/>
      <c r="N828" s="240">
        <v>0</v>
      </c>
      <c r="O828" s="240"/>
      <c r="P828" s="238">
        <f t="shared" si="452"/>
        <v>0</v>
      </c>
    </row>
    <row r="829" spans="2:17" ht="12" thickBot="1">
      <c r="B829" s="45"/>
      <c r="C829" s="46"/>
      <c r="D829" s="56" t="s">
        <v>30</v>
      </c>
      <c r="E829" s="233">
        <f>SUM(E828)</f>
        <v>0</v>
      </c>
      <c r="F829" s="234">
        <f>SUM(F827+F828)</f>
        <v>200000</v>
      </c>
      <c r="G829" s="234">
        <f t="shared" ref="G829" si="453">SUM(G828)</f>
        <v>0</v>
      </c>
      <c r="H829" s="235">
        <f>SUM(H818:H828)</f>
        <v>200000</v>
      </c>
      <c r="I829" s="234">
        <f>SUM(I828)</f>
        <v>0</v>
      </c>
      <c r="J829" s="234">
        <f>SUM(J827+J828)</f>
        <v>9945</v>
      </c>
      <c r="K829" s="234">
        <f t="shared" ref="K829" si="454">SUM(K828)</f>
        <v>0</v>
      </c>
      <c r="L829" s="235">
        <f>SUM(L818:L828)</f>
        <v>9945</v>
      </c>
      <c r="M829" s="234">
        <f>SUM(M828)</f>
        <v>0</v>
      </c>
      <c r="N829" s="234">
        <f>SUM(N827+N828)</f>
        <v>0</v>
      </c>
      <c r="O829" s="234">
        <f t="shared" ref="O829" si="455">SUM(O828)</f>
        <v>0</v>
      </c>
      <c r="P829" s="235">
        <f>SUM(P818:P828)</f>
        <v>0</v>
      </c>
    </row>
    <row r="830" spans="2:17">
      <c r="B830" s="92"/>
      <c r="C830" s="92"/>
      <c r="D830" s="92"/>
      <c r="E830" s="263"/>
      <c r="F830" s="263"/>
      <c r="G830" s="263"/>
      <c r="H830" s="263"/>
      <c r="I830" s="263"/>
      <c r="J830" s="263"/>
      <c r="K830" s="263"/>
      <c r="L830" s="263"/>
      <c r="M830" s="263"/>
      <c r="N830" s="263"/>
      <c r="O830" s="263"/>
      <c r="P830" s="263"/>
    </row>
    <row r="831" spans="2:17">
      <c r="B831" s="802" t="s">
        <v>88</v>
      </c>
      <c r="C831" s="802"/>
      <c r="D831" s="802"/>
      <c r="E831" s="264">
        <f>SUM(E829)</f>
        <v>0</v>
      </c>
      <c r="F831" s="264">
        <f t="shared" ref="F831:G831" si="456">SUM(F829)</f>
        <v>200000</v>
      </c>
      <c r="G831" s="264">
        <f t="shared" si="456"/>
        <v>0</v>
      </c>
      <c r="H831" s="264">
        <f>SUM(E831:G831)</f>
        <v>200000</v>
      </c>
      <c r="I831" s="264">
        <f>SUM(I813+I829)</f>
        <v>0</v>
      </c>
      <c r="J831" s="264">
        <f t="shared" ref="J831:O831" si="457">SUM(J813+J829)</f>
        <v>147640</v>
      </c>
      <c r="K831" s="264">
        <f t="shared" si="457"/>
        <v>0</v>
      </c>
      <c r="L831" s="264">
        <f>SUM(I831:K831)</f>
        <v>147640</v>
      </c>
      <c r="M831" s="264">
        <f t="shared" si="457"/>
        <v>0</v>
      </c>
      <c r="N831" s="264">
        <f t="shared" si="457"/>
        <v>137695</v>
      </c>
      <c r="O831" s="264">
        <f t="shared" si="457"/>
        <v>0</v>
      </c>
      <c r="P831" s="264">
        <f>SUM(M831:O831)</f>
        <v>137695</v>
      </c>
    </row>
    <row r="832" spans="2:17">
      <c r="F832" s="263"/>
      <c r="G832" s="263"/>
      <c r="H832" s="263"/>
      <c r="J832" s="263"/>
      <c r="K832" s="263"/>
      <c r="L832" s="263"/>
      <c r="N832" s="263"/>
      <c r="O832" s="263"/>
      <c r="P832" s="263"/>
    </row>
    <row r="833" spans="4:16">
      <c r="F833" s="263"/>
      <c r="G833" s="263"/>
      <c r="H833" s="263"/>
      <c r="J833" s="263"/>
      <c r="K833" s="263"/>
      <c r="L833" s="263"/>
      <c r="N833" s="263"/>
      <c r="O833" s="263"/>
      <c r="P833" s="263"/>
    </row>
    <row r="834" spans="4:16">
      <c r="E834" s="265">
        <f>SUM(E67+E144+E265+E296+E432+E552+E704+E796+E831)</f>
        <v>6643054</v>
      </c>
      <c r="F834" s="266">
        <f>SUM(F67+F144+F265+F296+F432+F552+F704+F796+F831)</f>
        <v>5256878</v>
      </c>
      <c r="G834" s="266">
        <f>SUM(G67+G144+G265+G296+G432+G552+G704+G796+G831)</f>
        <v>679933</v>
      </c>
      <c r="H834" s="266">
        <f>SUM(E834:G834)</f>
        <v>12579865</v>
      </c>
      <c r="I834" s="265">
        <f>SUM(I67+I144+I265+I296+I432+I552+I704+I796+I831)</f>
        <v>7330949</v>
      </c>
      <c r="J834" s="266">
        <f>SUM(J67+J144+J265+J296+J432+J552+J704+J796+J831)</f>
        <v>7048045</v>
      </c>
      <c r="K834" s="266">
        <f>SUM(K67+K144+K265+K296+K432+K552+K704+K796+K831)</f>
        <v>961149</v>
      </c>
      <c r="L834" s="266">
        <f>SUM(I834:K834)</f>
        <v>15340143</v>
      </c>
      <c r="M834" s="265">
        <f>SUM(M67+M144+M265+M296+M432+M552+M704+M796+M831)</f>
        <v>6374401</v>
      </c>
      <c r="N834" s="266">
        <f>SUM(N67+N144+N265+N296+N432+N552+N704+N796+N831)</f>
        <v>4327758</v>
      </c>
      <c r="O834" s="266">
        <f>SUM(O67+O144+O265+O296+O432+O552+O704+O796+O831)</f>
        <v>867592</v>
      </c>
      <c r="P834" s="266">
        <f>SUM(M834:O834)</f>
        <v>11569751</v>
      </c>
    </row>
    <row r="835" spans="4:16">
      <c r="D835" s="93" t="s">
        <v>90</v>
      </c>
      <c r="F835" s="267"/>
      <c r="G835" s="268"/>
      <c r="H835" s="263"/>
      <c r="I835" s="288"/>
      <c r="P835" s="288"/>
    </row>
    <row r="836" spans="4:16">
      <c r="D836" s="94"/>
      <c r="E836" s="269"/>
      <c r="F836" s="270"/>
      <c r="G836" s="270"/>
      <c r="L836" s="288"/>
    </row>
    <row r="837" spans="4:16">
      <c r="D837" s="95" t="s">
        <v>89</v>
      </c>
      <c r="E837" s="271"/>
      <c r="F837" s="803"/>
      <c r="G837" s="803"/>
      <c r="H837" s="266"/>
    </row>
    <row r="838" spans="4:16">
      <c r="E838" s="272"/>
    </row>
    <row r="843" spans="4:16">
      <c r="H843" s="273"/>
    </row>
  </sheetData>
  <mergeCells count="611">
    <mergeCell ref="C812:D812"/>
    <mergeCell ref="C801:D801"/>
    <mergeCell ref="C802:D802"/>
    <mergeCell ref="C803:D803"/>
    <mergeCell ref="C805:D805"/>
    <mergeCell ref="C806:D806"/>
    <mergeCell ref="C808:D808"/>
    <mergeCell ref="C809:D809"/>
    <mergeCell ref="C810:D810"/>
    <mergeCell ref="C811:D811"/>
    <mergeCell ref="C9:D9"/>
    <mergeCell ref="C10:D10"/>
    <mergeCell ref="C11:D11"/>
    <mergeCell ref="C13:D13"/>
    <mergeCell ref="C14:D14"/>
    <mergeCell ref="C16:D16"/>
    <mergeCell ref="J1:K1"/>
    <mergeCell ref="C3:G3"/>
    <mergeCell ref="E6:E7"/>
    <mergeCell ref="F6:F7"/>
    <mergeCell ref="G6:G7"/>
    <mergeCell ref="H6:H7"/>
    <mergeCell ref="C2:L2"/>
    <mergeCell ref="C25:D25"/>
    <mergeCell ref="C26:D26"/>
    <mergeCell ref="C27:D27"/>
    <mergeCell ref="C28:D28"/>
    <mergeCell ref="C17:D17"/>
    <mergeCell ref="C18:D18"/>
    <mergeCell ref="C19:D19"/>
    <mergeCell ref="C20:D20"/>
    <mergeCell ref="E23:E24"/>
    <mergeCell ref="C40:D40"/>
    <mergeCell ref="C41:D41"/>
    <mergeCell ref="C42:D42"/>
    <mergeCell ref="C43:D43"/>
    <mergeCell ref="C44:D44"/>
    <mergeCell ref="C46:D46"/>
    <mergeCell ref="C29:D29"/>
    <mergeCell ref="C31:D31"/>
    <mergeCell ref="C32:D32"/>
    <mergeCell ref="C33:D33"/>
    <mergeCell ref="C34:D34"/>
    <mergeCell ref="C35:D35"/>
    <mergeCell ref="C57:D57"/>
    <mergeCell ref="C58:D58"/>
    <mergeCell ref="C59:D59"/>
    <mergeCell ref="C61:D61"/>
    <mergeCell ref="C62:D62"/>
    <mergeCell ref="C63:D63"/>
    <mergeCell ref="C47:D47"/>
    <mergeCell ref="C48:D48"/>
    <mergeCell ref="C49:D49"/>
    <mergeCell ref="C50:D50"/>
    <mergeCell ref="C55:D55"/>
    <mergeCell ref="C56:D56"/>
    <mergeCell ref="C75:D75"/>
    <mergeCell ref="C76:D76"/>
    <mergeCell ref="C78:D78"/>
    <mergeCell ref="C79:D79"/>
    <mergeCell ref="C80:D80"/>
    <mergeCell ref="C81:D81"/>
    <mergeCell ref="C64:D64"/>
    <mergeCell ref="C65:D65"/>
    <mergeCell ref="B67:D67"/>
    <mergeCell ref="C72:D72"/>
    <mergeCell ref="C73:D73"/>
    <mergeCell ref="C74:D74"/>
    <mergeCell ref="C93:D93"/>
    <mergeCell ref="C94:D94"/>
    <mergeCell ref="C95:D95"/>
    <mergeCell ref="C96:D96"/>
    <mergeCell ref="C97:D97"/>
    <mergeCell ref="C102:D102"/>
    <mergeCell ref="C82:D82"/>
    <mergeCell ref="C87:D87"/>
    <mergeCell ref="C88:D88"/>
    <mergeCell ref="C89:D89"/>
    <mergeCell ref="C90:D90"/>
    <mergeCell ref="C91:D91"/>
    <mergeCell ref="C110:D110"/>
    <mergeCell ref="C111:D111"/>
    <mergeCell ref="C112:D112"/>
    <mergeCell ref="C117:D117"/>
    <mergeCell ref="C118:D118"/>
    <mergeCell ref="C119:D119"/>
    <mergeCell ref="C103:D103"/>
    <mergeCell ref="C104:D104"/>
    <mergeCell ref="C105:D105"/>
    <mergeCell ref="C106:D106"/>
    <mergeCell ref="C108:D108"/>
    <mergeCell ref="C109:D109"/>
    <mergeCell ref="C127:D127"/>
    <mergeCell ref="C129:D129"/>
    <mergeCell ref="C132:D132"/>
    <mergeCell ref="C133:D133"/>
    <mergeCell ref="C134:D134"/>
    <mergeCell ref="C135:D135"/>
    <mergeCell ref="C120:D120"/>
    <mergeCell ref="C121:D121"/>
    <mergeCell ref="C123:D123"/>
    <mergeCell ref="C124:D124"/>
    <mergeCell ref="C125:D125"/>
    <mergeCell ref="C126:D126"/>
    <mergeCell ref="B144:D144"/>
    <mergeCell ref="C148:D148"/>
    <mergeCell ref="C149:D149"/>
    <mergeCell ref="C150:D150"/>
    <mergeCell ref="C151:D151"/>
    <mergeCell ref="C152:D152"/>
    <mergeCell ref="C136:D136"/>
    <mergeCell ref="C138:D138"/>
    <mergeCell ref="C139:D139"/>
    <mergeCell ref="C140:D140"/>
    <mergeCell ref="C141:D141"/>
    <mergeCell ref="C142:D142"/>
    <mergeCell ref="C163:D163"/>
    <mergeCell ref="C164:D164"/>
    <mergeCell ref="C165:D165"/>
    <mergeCell ref="C166:D166"/>
    <mergeCell ref="C167:D167"/>
    <mergeCell ref="C169:D169"/>
    <mergeCell ref="C154:D154"/>
    <mergeCell ref="C155:D155"/>
    <mergeCell ref="C156:D156"/>
    <mergeCell ref="C157:D157"/>
    <mergeCell ref="C158:D158"/>
    <mergeCell ref="C160:D160"/>
    <mergeCell ref="C179:D179"/>
    <mergeCell ref="C180:D180"/>
    <mergeCell ref="C181:D181"/>
    <mergeCell ref="C182:D182"/>
    <mergeCell ref="C184:D184"/>
    <mergeCell ref="C185:D185"/>
    <mergeCell ref="C170:D170"/>
    <mergeCell ref="C171:D171"/>
    <mergeCell ref="C172:D172"/>
    <mergeCell ref="C173:D173"/>
    <mergeCell ref="C175:D175"/>
    <mergeCell ref="C178:D178"/>
    <mergeCell ref="C195:D195"/>
    <mergeCell ref="C196:D196"/>
    <mergeCell ref="C197:D197"/>
    <mergeCell ref="C199:D199"/>
    <mergeCell ref="C200:D200"/>
    <mergeCell ref="C201:D201"/>
    <mergeCell ref="C186:D186"/>
    <mergeCell ref="C187:D187"/>
    <mergeCell ref="C188:D188"/>
    <mergeCell ref="C193:D193"/>
    <mergeCell ref="C194:D194"/>
    <mergeCell ref="C212:D212"/>
    <mergeCell ref="C214:D214"/>
    <mergeCell ref="C215:D215"/>
    <mergeCell ref="C216:D216"/>
    <mergeCell ref="C217:D217"/>
    <mergeCell ref="C218:D218"/>
    <mergeCell ref="C202:D202"/>
    <mergeCell ref="C203:D203"/>
    <mergeCell ref="C208:D208"/>
    <mergeCell ref="C209:D209"/>
    <mergeCell ref="C210:D210"/>
    <mergeCell ref="C211:D211"/>
    <mergeCell ref="C229:D229"/>
    <mergeCell ref="C230:D230"/>
    <mergeCell ref="C231:D231"/>
    <mergeCell ref="C232:D232"/>
    <mergeCell ref="C233:D233"/>
    <mergeCell ref="C235:D235"/>
    <mergeCell ref="C220:D220"/>
    <mergeCell ref="C223:D223"/>
    <mergeCell ref="C224:D224"/>
    <mergeCell ref="C225:D225"/>
    <mergeCell ref="C226:D226"/>
    <mergeCell ref="C227:D227"/>
    <mergeCell ref="C240:D240"/>
    <mergeCell ref="C241:D241"/>
    <mergeCell ref="C242:D242"/>
    <mergeCell ref="C244:D244"/>
    <mergeCell ref="C245:D245"/>
    <mergeCell ref="C246:D246"/>
    <mergeCell ref="E236:E237"/>
    <mergeCell ref="F236:F237"/>
    <mergeCell ref="G236:G237"/>
    <mergeCell ref="C238:D238"/>
    <mergeCell ref="C239:D239"/>
    <mergeCell ref="C257:D257"/>
    <mergeCell ref="C259:D259"/>
    <mergeCell ref="C260:D260"/>
    <mergeCell ref="C261:D261"/>
    <mergeCell ref="C262:D262"/>
    <mergeCell ref="C263:D263"/>
    <mergeCell ref="C247:D247"/>
    <mergeCell ref="C248:D248"/>
    <mergeCell ref="C253:D253"/>
    <mergeCell ref="C254:D254"/>
    <mergeCell ref="C255:D255"/>
    <mergeCell ref="C256:D256"/>
    <mergeCell ref="C275:D275"/>
    <mergeCell ref="C276:D276"/>
    <mergeCell ref="C277:D277"/>
    <mergeCell ref="C278:D278"/>
    <mergeCell ref="C279:D279"/>
    <mergeCell ref="C284:D284"/>
    <mergeCell ref="B265:D265"/>
    <mergeCell ref="C269:D269"/>
    <mergeCell ref="C270:D270"/>
    <mergeCell ref="C271:D271"/>
    <mergeCell ref="C272:D272"/>
    <mergeCell ref="C273:D273"/>
    <mergeCell ref="C292:D292"/>
    <mergeCell ref="C293:D293"/>
    <mergeCell ref="C294:D294"/>
    <mergeCell ref="B296:D296"/>
    <mergeCell ref="C297:D297"/>
    <mergeCell ref="C300:D300"/>
    <mergeCell ref="C285:D285"/>
    <mergeCell ref="C286:D286"/>
    <mergeCell ref="C287:D287"/>
    <mergeCell ref="C288:D288"/>
    <mergeCell ref="C290:D290"/>
    <mergeCell ref="C291:D291"/>
    <mergeCell ref="C308:D308"/>
    <mergeCell ref="C309:D309"/>
    <mergeCell ref="C310:D310"/>
    <mergeCell ref="C315:D315"/>
    <mergeCell ref="C316:D316"/>
    <mergeCell ref="C317:D317"/>
    <mergeCell ref="C301:D301"/>
    <mergeCell ref="C302:D302"/>
    <mergeCell ref="C303:D303"/>
    <mergeCell ref="C304:D304"/>
    <mergeCell ref="C306:D306"/>
    <mergeCell ref="C307:D307"/>
    <mergeCell ref="C325:D325"/>
    <mergeCell ref="C327:D327"/>
    <mergeCell ref="C330:D330"/>
    <mergeCell ref="C331:D331"/>
    <mergeCell ref="C332:D332"/>
    <mergeCell ref="C333:D333"/>
    <mergeCell ref="C318:D318"/>
    <mergeCell ref="C319:D319"/>
    <mergeCell ref="C321:D321"/>
    <mergeCell ref="C322:D322"/>
    <mergeCell ref="C323:D323"/>
    <mergeCell ref="C324:D324"/>
    <mergeCell ref="C345:D345"/>
    <mergeCell ref="C346:D346"/>
    <mergeCell ref="C347:D347"/>
    <mergeCell ref="C348:D348"/>
    <mergeCell ref="C349:D349"/>
    <mergeCell ref="C351:D351"/>
    <mergeCell ref="C334:D334"/>
    <mergeCell ref="C336:D336"/>
    <mergeCell ref="C337:D337"/>
    <mergeCell ref="C338:D338"/>
    <mergeCell ref="C339:D339"/>
    <mergeCell ref="C340:D340"/>
    <mergeCell ref="C362:D362"/>
    <mergeCell ref="C363:D363"/>
    <mergeCell ref="C364:D364"/>
    <mergeCell ref="C366:D366"/>
    <mergeCell ref="C367:D367"/>
    <mergeCell ref="C368:D368"/>
    <mergeCell ref="C352:D352"/>
    <mergeCell ref="C353:D353"/>
    <mergeCell ref="C354:D354"/>
    <mergeCell ref="C355:D355"/>
    <mergeCell ref="C360:D360"/>
    <mergeCell ref="C361:D361"/>
    <mergeCell ref="C379:D379"/>
    <mergeCell ref="C381:D381"/>
    <mergeCell ref="C382:D382"/>
    <mergeCell ref="C383:D383"/>
    <mergeCell ref="C384:D384"/>
    <mergeCell ref="C385:D385"/>
    <mergeCell ref="C369:D369"/>
    <mergeCell ref="C370:D370"/>
    <mergeCell ref="C375:D375"/>
    <mergeCell ref="C376:D376"/>
    <mergeCell ref="C377:D377"/>
    <mergeCell ref="C378:D378"/>
    <mergeCell ref="C397:D397"/>
    <mergeCell ref="C398:D398"/>
    <mergeCell ref="C399:D399"/>
    <mergeCell ref="C400:D400"/>
    <mergeCell ref="C405:D405"/>
    <mergeCell ref="C406:D406"/>
    <mergeCell ref="C390:D390"/>
    <mergeCell ref="C391:D391"/>
    <mergeCell ref="C392:D392"/>
    <mergeCell ref="C393:D393"/>
    <mergeCell ref="C394:D394"/>
    <mergeCell ref="C396:D396"/>
    <mergeCell ref="C414:D414"/>
    <mergeCell ref="C415:D415"/>
    <mergeCell ref="C417:D417"/>
    <mergeCell ref="C420:D420"/>
    <mergeCell ref="C421:D421"/>
    <mergeCell ref="C422:D422"/>
    <mergeCell ref="C407:D407"/>
    <mergeCell ref="C408:D408"/>
    <mergeCell ref="C409:D409"/>
    <mergeCell ref="C411:D411"/>
    <mergeCell ref="C412:D412"/>
    <mergeCell ref="C413:D413"/>
    <mergeCell ref="C430:D430"/>
    <mergeCell ref="B432:D432"/>
    <mergeCell ref="C436:D436"/>
    <mergeCell ref="C437:D437"/>
    <mergeCell ref="C438:D438"/>
    <mergeCell ref="C439:D439"/>
    <mergeCell ref="C423:D423"/>
    <mergeCell ref="C424:D424"/>
    <mergeCell ref="C426:D426"/>
    <mergeCell ref="C427:D427"/>
    <mergeCell ref="C428:D428"/>
    <mergeCell ref="C429:D429"/>
    <mergeCell ref="C451:D451"/>
    <mergeCell ref="C452:D452"/>
    <mergeCell ref="C453:D453"/>
    <mergeCell ref="C454:D454"/>
    <mergeCell ref="C455:D455"/>
    <mergeCell ref="C457:D457"/>
    <mergeCell ref="C440:D440"/>
    <mergeCell ref="C442:D442"/>
    <mergeCell ref="C443:D443"/>
    <mergeCell ref="C444:D444"/>
    <mergeCell ref="C445:D445"/>
    <mergeCell ref="C446:D446"/>
    <mergeCell ref="C468:D468"/>
    <mergeCell ref="C469:D469"/>
    <mergeCell ref="C470:D470"/>
    <mergeCell ref="C472:D472"/>
    <mergeCell ref="C473:D473"/>
    <mergeCell ref="C474:D474"/>
    <mergeCell ref="C458:D458"/>
    <mergeCell ref="C459:D459"/>
    <mergeCell ref="C460:D460"/>
    <mergeCell ref="C461:D461"/>
    <mergeCell ref="C466:D466"/>
    <mergeCell ref="C467:D467"/>
    <mergeCell ref="C485:D485"/>
    <mergeCell ref="C487:D487"/>
    <mergeCell ref="C488:D488"/>
    <mergeCell ref="C489:D489"/>
    <mergeCell ref="C490:D490"/>
    <mergeCell ref="C491:D491"/>
    <mergeCell ref="C475:D475"/>
    <mergeCell ref="C476:D476"/>
    <mergeCell ref="C481:D481"/>
    <mergeCell ref="C482:D482"/>
    <mergeCell ref="C483:D483"/>
    <mergeCell ref="C484:D484"/>
    <mergeCell ref="C502:D502"/>
    <mergeCell ref="C503:D503"/>
    <mergeCell ref="C504:D504"/>
    <mergeCell ref="C505:D505"/>
    <mergeCell ref="C506:D506"/>
    <mergeCell ref="C510:D510"/>
    <mergeCell ref="C493:D493"/>
    <mergeCell ref="C496:D496"/>
    <mergeCell ref="C497:D497"/>
    <mergeCell ref="C498:D498"/>
    <mergeCell ref="C499:D499"/>
    <mergeCell ref="C500:D500"/>
    <mergeCell ref="C518:D518"/>
    <mergeCell ref="C519:D519"/>
    <mergeCell ref="C520:D520"/>
    <mergeCell ref="C536:D536"/>
    <mergeCell ref="C539:D539"/>
    <mergeCell ref="C540:D540"/>
    <mergeCell ref="C511:D511"/>
    <mergeCell ref="C512:D512"/>
    <mergeCell ref="C513:D513"/>
    <mergeCell ref="C514:D514"/>
    <mergeCell ref="C516:D516"/>
    <mergeCell ref="C517:D517"/>
    <mergeCell ref="C524:D524"/>
    <mergeCell ref="C525:D525"/>
    <mergeCell ref="C526:D526"/>
    <mergeCell ref="C527:D527"/>
    <mergeCell ref="C528:D528"/>
    <mergeCell ref="C530:D530"/>
    <mergeCell ref="C531:D531"/>
    <mergeCell ref="C532:D532"/>
    <mergeCell ref="C533:D533"/>
    <mergeCell ref="C534:D534"/>
    <mergeCell ref="C548:D548"/>
    <mergeCell ref="C549:D549"/>
    <mergeCell ref="B551:D551"/>
    <mergeCell ref="B552:D552"/>
    <mergeCell ref="C553:D553"/>
    <mergeCell ref="C556:D556"/>
    <mergeCell ref="C541:D541"/>
    <mergeCell ref="C542:D542"/>
    <mergeCell ref="C543:D543"/>
    <mergeCell ref="C545:D545"/>
    <mergeCell ref="C546:D546"/>
    <mergeCell ref="C547:D547"/>
    <mergeCell ref="C564:D564"/>
    <mergeCell ref="C565:D565"/>
    <mergeCell ref="C566:D566"/>
    <mergeCell ref="C571:D571"/>
    <mergeCell ref="C572:D572"/>
    <mergeCell ref="C573:D573"/>
    <mergeCell ref="C557:D557"/>
    <mergeCell ref="C558:D558"/>
    <mergeCell ref="C559:D559"/>
    <mergeCell ref="C560:D560"/>
    <mergeCell ref="C562:D562"/>
    <mergeCell ref="C563:D563"/>
    <mergeCell ref="C581:D581"/>
    <mergeCell ref="C586:D586"/>
    <mergeCell ref="C587:D587"/>
    <mergeCell ref="C588:D588"/>
    <mergeCell ref="C589:D589"/>
    <mergeCell ref="C590:D590"/>
    <mergeCell ref="C574:D574"/>
    <mergeCell ref="C575:D575"/>
    <mergeCell ref="C577:D577"/>
    <mergeCell ref="C578:D578"/>
    <mergeCell ref="C579:D579"/>
    <mergeCell ref="C580:D580"/>
    <mergeCell ref="C601:D601"/>
    <mergeCell ref="C602:D602"/>
    <mergeCell ref="C603:D603"/>
    <mergeCell ref="C604:D604"/>
    <mergeCell ref="C605:D605"/>
    <mergeCell ref="C607:D607"/>
    <mergeCell ref="C592:D592"/>
    <mergeCell ref="C593:D593"/>
    <mergeCell ref="C594:D594"/>
    <mergeCell ref="C595:D595"/>
    <mergeCell ref="C596:D596"/>
    <mergeCell ref="C598:D598"/>
    <mergeCell ref="C618:D618"/>
    <mergeCell ref="C619:D619"/>
    <mergeCell ref="C620:D620"/>
    <mergeCell ref="C622:D622"/>
    <mergeCell ref="C623:D623"/>
    <mergeCell ref="C624:D624"/>
    <mergeCell ref="C608:D608"/>
    <mergeCell ref="C609:D609"/>
    <mergeCell ref="C610:D610"/>
    <mergeCell ref="C611:D611"/>
    <mergeCell ref="C616:D616"/>
    <mergeCell ref="C617:D617"/>
    <mergeCell ref="C634:D634"/>
    <mergeCell ref="C635:D635"/>
    <mergeCell ref="C636:D636"/>
    <mergeCell ref="C638:D638"/>
    <mergeCell ref="C639:D639"/>
    <mergeCell ref="C640:D640"/>
    <mergeCell ref="C625:D625"/>
    <mergeCell ref="C626:D626"/>
    <mergeCell ref="C628:D628"/>
    <mergeCell ref="C629:D629"/>
    <mergeCell ref="C632:D632"/>
    <mergeCell ref="C633:D633"/>
    <mergeCell ref="C650:D650"/>
    <mergeCell ref="C652:D652"/>
    <mergeCell ref="C653:D653"/>
    <mergeCell ref="C654:D654"/>
    <mergeCell ref="C655:D655"/>
    <mergeCell ref="C656:D656"/>
    <mergeCell ref="C641:D641"/>
    <mergeCell ref="C642:D642"/>
    <mergeCell ref="C646:D646"/>
    <mergeCell ref="C647:D647"/>
    <mergeCell ref="C648:D648"/>
    <mergeCell ref="C649:D649"/>
    <mergeCell ref="C667:D667"/>
    <mergeCell ref="C668:D668"/>
    <mergeCell ref="C669:D669"/>
    <mergeCell ref="C670:D670"/>
    <mergeCell ref="C671:D671"/>
    <mergeCell ref="C676:D676"/>
    <mergeCell ref="C658:D658"/>
    <mergeCell ref="C661:D661"/>
    <mergeCell ref="C662:D662"/>
    <mergeCell ref="C663:D663"/>
    <mergeCell ref="C664:D664"/>
    <mergeCell ref="C665:D665"/>
    <mergeCell ref="C684:D684"/>
    <mergeCell ref="C685:D685"/>
    <mergeCell ref="C686:D686"/>
    <mergeCell ref="C691:D691"/>
    <mergeCell ref="C692:D692"/>
    <mergeCell ref="C693:D693"/>
    <mergeCell ref="C677:D677"/>
    <mergeCell ref="C678:D678"/>
    <mergeCell ref="C679:D679"/>
    <mergeCell ref="C680:D680"/>
    <mergeCell ref="C682:D682"/>
    <mergeCell ref="C683:D683"/>
    <mergeCell ref="C701:D701"/>
    <mergeCell ref="B704:D704"/>
    <mergeCell ref="C708:D708"/>
    <mergeCell ref="C709:D709"/>
    <mergeCell ref="C710:D710"/>
    <mergeCell ref="C711:D711"/>
    <mergeCell ref="C694:D694"/>
    <mergeCell ref="C695:D695"/>
    <mergeCell ref="C697:D697"/>
    <mergeCell ref="C698:D698"/>
    <mergeCell ref="C699:D699"/>
    <mergeCell ref="C700:D700"/>
    <mergeCell ref="C720:D720"/>
    <mergeCell ref="C723:D723"/>
    <mergeCell ref="C724:D724"/>
    <mergeCell ref="C725:D725"/>
    <mergeCell ref="C726:D726"/>
    <mergeCell ref="C727:D727"/>
    <mergeCell ref="C712:D712"/>
    <mergeCell ref="C714:D714"/>
    <mergeCell ref="C715:D715"/>
    <mergeCell ref="C716:D716"/>
    <mergeCell ref="C717:D717"/>
    <mergeCell ref="C718:D718"/>
    <mergeCell ref="C738:D738"/>
    <mergeCell ref="C739:D739"/>
    <mergeCell ref="C740:D740"/>
    <mergeCell ref="C741:D741"/>
    <mergeCell ref="C742:D742"/>
    <mergeCell ref="C744:D744"/>
    <mergeCell ref="C729:D729"/>
    <mergeCell ref="C730:D730"/>
    <mergeCell ref="C731:D731"/>
    <mergeCell ref="C732:D732"/>
    <mergeCell ref="C733:D733"/>
    <mergeCell ref="C735:D735"/>
    <mergeCell ref="C755:D755"/>
    <mergeCell ref="C756:D756"/>
    <mergeCell ref="C757:D757"/>
    <mergeCell ref="C759:D759"/>
    <mergeCell ref="C760:D760"/>
    <mergeCell ref="C761:D761"/>
    <mergeCell ref="C745:D745"/>
    <mergeCell ref="C746:D746"/>
    <mergeCell ref="C747:D747"/>
    <mergeCell ref="C748:D748"/>
    <mergeCell ref="C753:D753"/>
    <mergeCell ref="C754:D754"/>
    <mergeCell ref="C789:D789"/>
    <mergeCell ref="C772:D772"/>
    <mergeCell ref="C774:D774"/>
    <mergeCell ref="C775:D775"/>
    <mergeCell ref="C776:D776"/>
    <mergeCell ref="C777:D777"/>
    <mergeCell ref="C778:D778"/>
    <mergeCell ref="C762:D762"/>
    <mergeCell ref="C763:D763"/>
    <mergeCell ref="C768:D768"/>
    <mergeCell ref="C769:D769"/>
    <mergeCell ref="C770:D770"/>
    <mergeCell ref="C771:D771"/>
    <mergeCell ref="C826:D826"/>
    <mergeCell ref="C827:D827"/>
    <mergeCell ref="C828:D828"/>
    <mergeCell ref="B831:D831"/>
    <mergeCell ref="F837:G837"/>
    <mergeCell ref="I6:I7"/>
    <mergeCell ref="I236:I237"/>
    <mergeCell ref="C819:D819"/>
    <mergeCell ref="C820:D820"/>
    <mergeCell ref="C821:D821"/>
    <mergeCell ref="C822:D822"/>
    <mergeCell ref="C824:D824"/>
    <mergeCell ref="C825:D825"/>
    <mergeCell ref="C790:D790"/>
    <mergeCell ref="C791:D791"/>
    <mergeCell ref="C792:D792"/>
    <mergeCell ref="C793:D793"/>
    <mergeCell ref="B796:D796"/>
    <mergeCell ref="C818:D818"/>
    <mergeCell ref="C783:D783"/>
    <mergeCell ref="C784:D784"/>
    <mergeCell ref="C785:D785"/>
    <mergeCell ref="C786:D786"/>
    <mergeCell ref="C787:D787"/>
    <mergeCell ref="J236:J237"/>
    <mergeCell ref="K236:K237"/>
    <mergeCell ref="L236:L237"/>
    <mergeCell ref="E5:H5"/>
    <mergeCell ref="I5:L5"/>
    <mergeCell ref="J6:J7"/>
    <mergeCell ref="K6:K7"/>
    <mergeCell ref="L6:L7"/>
    <mergeCell ref="I23:I24"/>
    <mergeCell ref="J23:J24"/>
    <mergeCell ref="K23:K24"/>
    <mergeCell ref="L23:L24"/>
    <mergeCell ref="H236:H237"/>
    <mergeCell ref="G23:G24"/>
    <mergeCell ref="H23:H24"/>
    <mergeCell ref="F23:F24"/>
    <mergeCell ref="M1:N1"/>
    <mergeCell ref="M236:M237"/>
    <mergeCell ref="N236:N237"/>
    <mergeCell ref="O236:O237"/>
    <mergeCell ref="P236:P237"/>
    <mergeCell ref="M5:P5"/>
    <mergeCell ref="M6:M7"/>
    <mergeCell ref="N6:N7"/>
    <mergeCell ref="O6:O7"/>
    <mergeCell ref="P6:P7"/>
    <mergeCell ref="M23:M24"/>
    <mergeCell ref="N23:N24"/>
    <mergeCell ref="O23:O24"/>
    <mergeCell ref="P23:P24"/>
  </mergeCells>
  <pageMargins left="0.16" right="0.17" top="0.25" bottom="0.34" header="0.35" footer="0.25"/>
  <pageSetup paperSize="9" scale="85" orientation="landscape" r:id="rId1"/>
</worksheet>
</file>

<file path=xl/worksheets/sheet3.xml><?xml version="1.0" encoding="utf-8"?>
<worksheet xmlns="http://schemas.openxmlformats.org/spreadsheetml/2006/main" xmlns:r="http://schemas.openxmlformats.org/officeDocument/2006/relationships">
  <dimension ref="A1:AK112"/>
  <sheetViews>
    <sheetView workbookViewId="0">
      <pane xSplit="3" ySplit="7" topLeftCell="U35" activePane="bottomRight" state="frozen"/>
      <selection pane="topRight" activeCell="D1" sqref="D1"/>
      <selection pane="bottomLeft" activeCell="A8" sqref="A8"/>
      <selection pane="bottomRight" activeCell="AI81" sqref="AI81"/>
    </sheetView>
  </sheetViews>
  <sheetFormatPr defaultRowHeight="12"/>
  <cols>
    <col min="1" max="1" width="6.7109375" style="295" customWidth="1"/>
    <col min="2" max="2" width="6.28515625" style="295" customWidth="1"/>
    <col min="3" max="3" width="39.85546875" style="295" customWidth="1"/>
    <col min="4" max="4" width="8.85546875" style="295" customWidth="1"/>
    <col min="5" max="5" width="9.140625" style="295" customWidth="1"/>
    <col min="6" max="6" width="7.7109375" style="423" customWidth="1"/>
    <col min="7" max="7" width="8.85546875" style="423" customWidth="1"/>
    <col min="8" max="8" width="7.7109375" style="423" customWidth="1"/>
    <col min="9" max="9" width="9" style="423" customWidth="1"/>
    <col min="10" max="10" width="7.5703125" style="423" customWidth="1"/>
    <col min="11" max="11" width="7.42578125" style="423" customWidth="1"/>
    <col min="12" max="12" width="7.85546875" style="423" customWidth="1"/>
    <col min="13" max="13" width="6.5703125" style="423" customWidth="1"/>
    <col min="14" max="14" width="8.42578125" style="423" customWidth="1"/>
    <col min="15" max="15" width="7.28515625" style="423" customWidth="1"/>
    <col min="16" max="16" width="7.5703125" style="423" customWidth="1"/>
    <col min="17" max="17" width="6.5703125" style="423" customWidth="1"/>
    <col min="18" max="18" width="7.7109375" style="423" customWidth="1"/>
    <col min="19" max="19" width="6.42578125" style="423" customWidth="1"/>
    <col min="20" max="20" width="8.140625" style="423" customWidth="1"/>
    <col min="21" max="21" width="6.7109375" style="423" customWidth="1"/>
    <col min="22" max="22" width="8" style="423" customWidth="1"/>
    <col min="23" max="23" width="6.42578125" style="423" customWidth="1"/>
    <col min="24" max="24" width="8.140625" style="423" customWidth="1"/>
    <col min="25" max="25" width="6.7109375" style="423" customWidth="1"/>
    <col min="26" max="26" width="7.7109375" style="423" customWidth="1"/>
    <col min="27" max="27" width="6.42578125" style="423" customWidth="1"/>
    <col min="28" max="28" width="7.7109375" style="423" customWidth="1"/>
    <col min="29" max="29" width="6.85546875" style="423" customWidth="1"/>
    <col min="30" max="30" width="7.5703125" style="423" customWidth="1"/>
    <col min="31" max="31" width="7" style="423" customWidth="1"/>
    <col min="32" max="32" width="8.42578125" style="295" customWidth="1"/>
    <col min="33" max="34" width="8.7109375" style="295" customWidth="1"/>
    <col min="35" max="35" width="9.140625" style="201"/>
    <col min="36" max="36" width="10.28515625" style="201" customWidth="1"/>
    <col min="37" max="257" width="9.140625" style="201"/>
    <col min="258" max="258" width="8.140625" style="201" customWidth="1"/>
    <col min="259" max="259" width="7.28515625" style="201" customWidth="1"/>
    <col min="260" max="260" width="40.28515625" style="201" customWidth="1"/>
    <col min="261" max="261" width="8.85546875" style="201" customWidth="1"/>
    <col min="262" max="262" width="9.140625" style="201"/>
    <col min="263" max="263" width="8.140625" style="201" customWidth="1"/>
    <col min="264" max="264" width="8" style="201" customWidth="1"/>
    <col min="265" max="265" width="7.7109375" style="201" customWidth="1"/>
    <col min="266" max="266" width="7" style="201" customWidth="1"/>
    <col min="267" max="267" width="7.5703125" style="201" customWidth="1"/>
    <col min="268" max="268" width="7.42578125" style="201" customWidth="1"/>
    <col min="269" max="269" width="7.85546875" style="201" customWidth="1"/>
    <col min="270" max="270" width="7.5703125" style="201" customWidth="1"/>
    <col min="271" max="271" width="8.42578125" style="201" customWidth="1"/>
    <col min="272" max="272" width="7.28515625" style="201" customWidth="1"/>
    <col min="273" max="273" width="7.5703125" style="201" customWidth="1"/>
    <col min="274" max="274" width="7" style="201" customWidth="1"/>
    <col min="275" max="275" width="7.7109375" style="201" customWidth="1"/>
    <col min="276" max="276" width="7.42578125" style="201" customWidth="1"/>
    <col min="277" max="277" width="8.140625" style="201" customWidth="1"/>
    <col min="278" max="278" width="7.5703125" style="201" customWidth="1"/>
    <col min="279" max="279" width="8" style="201" customWidth="1"/>
    <col min="280" max="280" width="7.140625" style="201" customWidth="1"/>
    <col min="281" max="281" width="8.140625" style="201" customWidth="1"/>
    <col min="282" max="282" width="7.85546875" style="201" customWidth="1"/>
    <col min="283" max="283" width="7.7109375" style="201" customWidth="1"/>
    <col min="284" max="284" width="7.140625" style="201" customWidth="1"/>
    <col min="285" max="285" width="7.7109375" style="201" customWidth="1"/>
    <col min="286" max="287" width="7.5703125" style="201" customWidth="1"/>
    <col min="288" max="288" width="7" style="201" customWidth="1"/>
    <col min="289" max="289" width="8.42578125" style="201" customWidth="1"/>
    <col min="290" max="290" width="8.7109375" style="201" customWidth="1"/>
    <col min="291" max="291" width="9.140625" style="201"/>
    <col min="292" max="292" width="10.28515625" style="201" customWidth="1"/>
    <col min="293" max="513" width="9.140625" style="201"/>
    <col min="514" max="514" width="8.140625" style="201" customWidth="1"/>
    <col min="515" max="515" width="7.28515625" style="201" customWidth="1"/>
    <col min="516" max="516" width="40.28515625" style="201" customWidth="1"/>
    <col min="517" max="517" width="8.85546875" style="201" customWidth="1"/>
    <col min="518" max="518" width="9.140625" style="201"/>
    <col min="519" max="519" width="8.140625" style="201" customWidth="1"/>
    <col min="520" max="520" width="8" style="201" customWidth="1"/>
    <col min="521" max="521" width="7.7109375" style="201" customWidth="1"/>
    <col min="522" max="522" width="7" style="201" customWidth="1"/>
    <col min="523" max="523" width="7.5703125" style="201" customWidth="1"/>
    <col min="524" max="524" width="7.42578125" style="201" customWidth="1"/>
    <col min="525" max="525" width="7.85546875" style="201" customWidth="1"/>
    <col min="526" max="526" width="7.5703125" style="201" customWidth="1"/>
    <col min="527" max="527" width="8.42578125" style="201" customWidth="1"/>
    <col min="528" max="528" width="7.28515625" style="201" customWidth="1"/>
    <col min="529" max="529" width="7.5703125" style="201" customWidth="1"/>
    <col min="530" max="530" width="7" style="201" customWidth="1"/>
    <col min="531" max="531" width="7.7109375" style="201" customWidth="1"/>
    <col min="532" max="532" width="7.42578125" style="201" customWidth="1"/>
    <col min="533" max="533" width="8.140625" style="201" customWidth="1"/>
    <col min="534" max="534" width="7.5703125" style="201" customWidth="1"/>
    <col min="535" max="535" width="8" style="201" customWidth="1"/>
    <col min="536" max="536" width="7.140625" style="201" customWidth="1"/>
    <col min="537" max="537" width="8.140625" style="201" customWidth="1"/>
    <col min="538" max="538" width="7.85546875" style="201" customWidth="1"/>
    <col min="539" max="539" width="7.7109375" style="201" customWidth="1"/>
    <col min="540" max="540" width="7.140625" style="201" customWidth="1"/>
    <col min="541" max="541" width="7.7109375" style="201" customWidth="1"/>
    <col min="542" max="543" width="7.5703125" style="201" customWidth="1"/>
    <col min="544" max="544" width="7" style="201" customWidth="1"/>
    <col min="545" max="545" width="8.42578125" style="201" customWidth="1"/>
    <col min="546" max="546" width="8.7109375" style="201" customWidth="1"/>
    <col min="547" max="547" width="9.140625" style="201"/>
    <col min="548" max="548" width="10.28515625" style="201" customWidth="1"/>
    <col min="549" max="769" width="9.140625" style="201"/>
    <col min="770" max="770" width="8.140625" style="201" customWidth="1"/>
    <col min="771" max="771" width="7.28515625" style="201" customWidth="1"/>
    <col min="772" max="772" width="40.28515625" style="201" customWidth="1"/>
    <col min="773" max="773" width="8.85546875" style="201" customWidth="1"/>
    <col min="774" max="774" width="9.140625" style="201"/>
    <col min="775" max="775" width="8.140625" style="201" customWidth="1"/>
    <col min="776" max="776" width="8" style="201" customWidth="1"/>
    <col min="777" max="777" width="7.7109375" style="201" customWidth="1"/>
    <col min="778" max="778" width="7" style="201" customWidth="1"/>
    <col min="779" max="779" width="7.5703125" style="201" customWidth="1"/>
    <col min="780" max="780" width="7.42578125" style="201" customWidth="1"/>
    <col min="781" max="781" width="7.85546875" style="201" customWidth="1"/>
    <col min="782" max="782" width="7.5703125" style="201" customWidth="1"/>
    <col min="783" max="783" width="8.42578125" style="201" customWidth="1"/>
    <col min="784" max="784" width="7.28515625" style="201" customWidth="1"/>
    <col min="785" max="785" width="7.5703125" style="201" customWidth="1"/>
    <col min="786" max="786" width="7" style="201" customWidth="1"/>
    <col min="787" max="787" width="7.7109375" style="201" customWidth="1"/>
    <col min="788" max="788" width="7.42578125" style="201" customWidth="1"/>
    <col min="789" max="789" width="8.140625" style="201" customWidth="1"/>
    <col min="790" max="790" width="7.5703125" style="201" customWidth="1"/>
    <col min="791" max="791" width="8" style="201" customWidth="1"/>
    <col min="792" max="792" width="7.140625" style="201" customWidth="1"/>
    <col min="793" max="793" width="8.140625" style="201" customWidth="1"/>
    <col min="794" max="794" width="7.85546875" style="201" customWidth="1"/>
    <col min="795" max="795" width="7.7109375" style="201" customWidth="1"/>
    <col min="796" max="796" width="7.140625" style="201" customWidth="1"/>
    <col min="797" max="797" width="7.7109375" style="201" customWidth="1"/>
    <col min="798" max="799" width="7.5703125" style="201" customWidth="1"/>
    <col min="800" max="800" width="7" style="201" customWidth="1"/>
    <col min="801" max="801" width="8.42578125" style="201" customWidth="1"/>
    <col min="802" max="802" width="8.7109375" style="201" customWidth="1"/>
    <col min="803" max="803" width="9.140625" style="201"/>
    <col min="804" max="804" width="10.28515625" style="201" customWidth="1"/>
    <col min="805" max="1025" width="9.140625" style="201"/>
    <col min="1026" max="1026" width="8.140625" style="201" customWidth="1"/>
    <col min="1027" max="1027" width="7.28515625" style="201" customWidth="1"/>
    <col min="1028" max="1028" width="40.28515625" style="201" customWidth="1"/>
    <col min="1029" max="1029" width="8.85546875" style="201" customWidth="1"/>
    <col min="1030" max="1030" width="9.140625" style="201"/>
    <col min="1031" max="1031" width="8.140625" style="201" customWidth="1"/>
    <col min="1032" max="1032" width="8" style="201" customWidth="1"/>
    <col min="1033" max="1033" width="7.7109375" style="201" customWidth="1"/>
    <col min="1034" max="1034" width="7" style="201" customWidth="1"/>
    <col min="1035" max="1035" width="7.5703125" style="201" customWidth="1"/>
    <col min="1036" max="1036" width="7.42578125" style="201" customWidth="1"/>
    <col min="1037" max="1037" width="7.85546875" style="201" customWidth="1"/>
    <col min="1038" max="1038" width="7.5703125" style="201" customWidth="1"/>
    <col min="1039" max="1039" width="8.42578125" style="201" customWidth="1"/>
    <col min="1040" max="1040" width="7.28515625" style="201" customWidth="1"/>
    <col min="1041" max="1041" width="7.5703125" style="201" customWidth="1"/>
    <col min="1042" max="1042" width="7" style="201" customWidth="1"/>
    <col min="1043" max="1043" width="7.7109375" style="201" customWidth="1"/>
    <col min="1044" max="1044" width="7.42578125" style="201" customWidth="1"/>
    <col min="1045" max="1045" width="8.140625" style="201" customWidth="1"/>
    <col min="1046" max="1046" width="7.5703125" style="201" customWidth="1"/>
    <col min="1047" max="1047" width="8" style="201" customWidth="1"/>
    <col min="1048" max="1048" width="7.140625" style="201" customWidth="1"/>
    <col min="1049" max="1049" width="8.140625" style="201" customWidth="1"/>
    <col min="1050" max="1050" width="7.85546875" style="201" customWidth="1"/>
    <col min="1051" max="1051" width="7.7109375" style="201" customWidth="1"/>
    <col min="1052" max="1052" width="7.140625" style="201" customWidth="1"/>
    <col min="1053" max="1053" width="7.7109375" style="201" customWidth="1"/>
    <col min="1054" max="1055" width="7.5703125" style="201" customWidth="1"/>
    <col min="1056" max="1056" width="7" style="201" customWidth="1"/>
    <col min="1057" max="1057" width="8.42578125" style="201" customWidth="1"/>
    <col min="1058" max="1058" width="8.7109375" style="201" customWidth="1"/>
    <col min="1059" max="1059" width="9.140625" style="201"/>
    <col min="1060" max="1060" width="10.28515625" style="201" customWidth="1"/>
    <col min="1061" max="1281" width="9.140625" style="201"/>
    <col min="1282" max="1282" width="8.140625" style="201" customWidth="1"/>
    <col min="1283" max="1283" width="7.28515625" style="201" customWidth="1"/>
    <col min="1284" max="1284" width="40.28515625" style="201" customWidth="1"/>
    <col min="1285" max="1285" width="8.85546875" style="201" customWidth="1"/>
    <col min="1286" max="1286" width="9.140625" style="201"/>
    <col min="1287" max="1287" width="8.140625" style="201" customWidth="1"/>
    <col min="1288" max="1288" width="8" style="201" customWidth="1"/>
    <col min="1289" max="1289" width="7.7109375" style="201" customWidth="1"/>
    <col min="1290" max="1290" width="7" style="201" customWidth="1"/>
    <col min="1291" max="1291" width="7.5703125" style="201" customWidth="1"/>
    <col min="1292" max="1292" width="7.42578125" style="201" customWidth="1"/>
    <col min="1293" max="1293" width="7.85546875" style="201" customWidth="1"/>
    <col min="1294" max="1294" width="7.5703125" style="201" customWidth="1"/>
    <col min="1295" max="1295" width="8.42578125" style="201" customWidth="1"/>
    <col min="1296" max="1296" width="7.28515625" style="201" customWidth="1"/>
    <col min="1297" max="1297" width="7.5703125" style="201" customWidth="1"/>
    <col min="1298" max="1298" width="7" style="201" customWidth="1"/>
    <col min="1299" max="1299" width="7.7109375" style="201" customWidth="1"/>
    <col min="1300" max="1300" width="7.42578125" style="201" customWidth="1"/>
    <col min="1301" max="1301" width="8.140625" style="201" customWidth="1"/>
    <col min="1302" max="1302" width="7.5703125" style="201" customWidth="1"/>
    <col min="1303" max="1303" width="8" style="201" customWidth="1"/>
    <col min="1304" max="1304" width="7.140625" style="201" customWidth="1"/>
    <col min="1305" max="1305" width="8.140625" style="201" customWidth="1"/>
    <col min="1306" max="1306" width="7.85546875" style="201" customWidth="1"/>
    <col min="1307" max="1307" width="7.7109375" style="201" customWidth="1"/>
    <col min="1308" max="1308" width="7.140625" style="201" customWidth="1"/>
    <col min="1309" max="1309" width="7.7109375" style="201" customWidth="1"/>
    <col min="1310" max="1311" width="7.5703125" style="201" customWidth="1"/>
    <col min="1312" max="1312" width="7" style="201" customWidth="1"/>
    <col min="1313" max="1313" width="8.42578125" style="201" customWidth="1"/>
    <col min="1314" max="1314" width="8.7109375" style="201" customWidth="1"/>
    <col min="1315" max="1315" width="9.140625" style="201"/>
    <col min="1316" max="1316" width="10.28515625" style="201" customWidth="1"/>
    <col min="1317" max="1537" width="9.140625" style="201"/>
    <col min="1538" max="1538" width="8.140625" style="201" customWidth="1"/>
    <col min="1539" max="1539" width="7.28515625" style="201" customWidth="1"/>
    <col min="1540" max="1540" width="40.28515625" style="201" customWidth="1"/>
    <col min="1541" max="1541" width="8.85546875" style="201" customWidth="1"/>
    <col min="1542" max="1542" width="9.140625" style="201"/>
    <col min="1543" max="1543" width="8.140625" style="201" customWidth="1"/>
    <col min="1544" max="1544" width="8" style="201" customWidth="1"/>
    <col min="1545" max="1545" width="7.7109375" style="201" customWidth="1"/>
    <col min="1546" max="1546" width="7" style="201" customWidth="1"/>
    <col min="1547" max="1547" width="7.5703125" style="201" customWidth="1"/>
    <col min="1548" max="1548" width="7.42578125" style="201" customWidth="1"/>
    <col min="1549" max="1549" width="7.85546875" style="201" customWidth="1"/>
    <col min="1550" max="1550" width="7.5703125" style="201" customWidth="1"/>
    <col min="1551" max="1551" width="8.42578125" style="201" customWidth="1"/>
    <col min="1552" max="1552" width="7.28515625" style="201" customWidth="1"/>
    <col min="1553" max="1553" width="7.5703125" style="201" customWidth="1"/>
    <col min="1554" max="1554" width="7" style="201" customWidth="1"/>
    <col min="1555" max="1555" width="7.7109375" style="201" customWidth="1"/>
    <col min="1556" max="1556" width="7.42578125" style="201" customWidth="1"/>
    <col min="1557" max="1557" width="8.140625" style="201" customWidth="1"/>
    <col min="1558" max="1558" width="7.5703125" style="201" customWidth="1"/>
    <col min="1559" max="1559" width="8" style="201" customWidth="1"/>
    <col min="1560" max="1560" width="7.140625" style="201" customWidth="1"/>
    <col min="1561" max="1561" width="8.140625" style="201" customWidth="1"/>
    <col min="1562" max="1562" width="7.85546875" style="201" customWidth="1"/>
    <col min="1563" max="1563" width="7.7109375" style="201" customWidth="1"/>
    <col min="1564" max="1564" width="7.140625" style="201" customWidth="1"/>
    <col min="1565" max="1565" width="7.7109375" style="201" customWidth="1"/>
    <col min="1566" max="1567" width="7.5703125" style="201" customWidth="1"/>
    <col min="1568" max="1568" width="7" style="201" customWidth="1"/>
    <col min="1569" max="1569" width="8.42578125" style="201" customWidth="1"/>
    <col min="1570" max="1570" width="8.7109375" style="201" customWidth="1"/>
    <col min="1571" max="1571" width="9.140625" style="201"/>
    <col min="1572" max="1572" width="10.28515625" style="201" customWidth="1"/>
    <col min="1573" max="1793" width="9.140625" style="201"/>
    <col min="1794" max="1794" width="8.140625" style="201" customWidth="1"/>
    <col min="1795" max="1795" width="7.28515625" style="201" customWidth="1"/>
    <col min="1796" max="1796" width="40.28515625" style="201" customWidth="1"/>
    <col min="1797" max="1797" width="8.85546875" style="201" customWidth="1"/>
    <col min="1798" max="1798" width="9.140625" style="201"/>
    <col min="1799" max="1799" width="8.140625" style="201" customWidth="1"/>
    <col min="1800" max="1800" width="8" style="201" customWidth="1"/>
    <col min="1801" max="1801" width="7.7109375" style="201" customWidth="1"/>
    <col min="1802" max="1802" width="7" style="201" customWidth="1"/>
    <col min="1803" max="1803" width="7.5703125" style="201" customWidth="1"/>
    <col min="1804" max="1804" width="7.42578125" style="201" customWidth="1"/>
    <col min="1805" max="1805" width="7.85546875" style="201" customWidth="1"/>
    <col min="1806" max="1806" width="7.5703125" style="201" customWidth="1"/>
    <col min="1807" max="1807" width="8.42578125" style="201" customWidth="1"/>
    <col min="1808" max="1808" width="7.28515625" style="201" customWidth="1"/>
    <col min="1809" max="1809" width="7.5703125" style="201" customWidth="1"/>
    <col min="1810" max="1810" width="7" style="201" customWidth="1"/>
    <col min="1811" max="1811" width="7.7109375" style="201" customWidth="1"/>
    <col min="1812" max="1812" width="7.42578125" style="201" customWidth="1"/>
    <col min="1813" max="1813" width="8.140625" style="201" customWidth="1"/>
    <col min="1814" max="1814" width="7.5703125" style="201" customWidth="1"/>
    <col min="1815" max="1815" width="8" style="201" customWidth="1"/>
    <col min="1816" max="1816" width="7.140625" style="201" customWidth="1"/>
    <col min="1817" max="1817" width="8.140625" style="201" customWidth="1"/>
    <col min="1818" max="1818" width="7.85546875" style="201" customWidth="1"/>
    <col min="1819" max="1819" width="7.7109375" style="201" customWidth="1"/>
    <col min="1820" max="1820" width="7.140625" style="201" customWidth="1"/>
    <col min="1821" max="1821" width="7.7109375" style="201" customWidth="1"/>
    <col min="1822" max="1823" width="7.5703125" style="201" customWidth="1"/>
    <col min="1824" max="1824" width="7" style="201" customWidth="1"/>
    <col min="1825" max="1825" width="8.42578125" style="201" customWidth="1"/>
    <col min="1826" max="1826" width="8.7109375" style="201" customWidth="1"/>
    <col min="1827" max="1827" width="9.140625" style="201"/>
    <col min="1828" max="1828" width="10.28515625" style="201" customWidth="1"/>
    <col min="1829" max="2049" width="9.140625" style="201"/>
    <col min="2050" max="2050" width="8.140625" style="201" customWidth="1"/>
    <col min="2051" max="2051" width="7.28515625" style="201" customWidth="1"/>
    <col min="2052" max="2052" width="40.28515625" style="201" customWidth="1"/>
    <col min="2053" max="2053" width="8.85546875" style="201" customWidth="1"/>
    <col min="2054" max="2054" width="9.140625" style="201"/>
    <col min="2055" max="2055" width="8.140625" style="201" customWidth="1"/>
    <col min="2056" max="2056" width="8" style="201" customWidth="1"/>
    <col min="2057" max="2057" width="7.7109375" style="201" customWidth="1"/>
    <col min="2058" max="2058" width="7" style="201" customWidth="1"/>
    <col min="2059" max="2059" width="7.5703125" style="201" customWidth="1"/>
    <col min="2060" max="2060" width="7.42578125" style="201" customWidth="1"/>
    <col min="2061" max="2061" width="7.85546875" style="201" customWidth="1"/>
    <col min="2062" max="2062" width="7.5703125" style="201" customWidth="1"/>
    <col min="2063" max="2063" width="8.42578125" style="201" customWidth="1"/>
    <col min="2064" max="2064" width="7.28515625" style="201" customWidth="1"/>
    <col min="2065" max="2065" width="7.5703125" style="201" customWidth="1"/>
    <col min="2066" max="2066" width="7" style="201" customWidth="1"/>
    <col min="2067" max="2067" width="7.7109375" style="201" customWidth="1"/>
    <col min="2068" max="2068" width="7.42578125" style="201" customWidth="1"/>
    <col min="2069" max="2069" width="8.140625" style="201" customWidth="1"/>
    <col min="2070" max="2070" width="7.5703125" style="201" customWidth="1"/>
    <col min="2071" max="2071" width="8" style="201" customWidth="1"/>
    <col min="2072" max="2072" width="7.140625" style="201" customWidth="1"/>
    <col min="2073" max="2073" width="8.140625" style="201" customWidth="1"/>
    <col min="2074" max="2074" width="7.85546875" style="201" customWidth="1"/>
    <col min="2075" max="2075" width="7.7109375" style="201" customWidth="1"/>
    <col min="2076" max="2076" width="7.140625" style="201" customWidth="1"/>
    <col min="2077" max="2077" width="7.7109375" style="201" customWidth="1"/>
    <col min="2078" max="2079" width="7.5703125" style="201" customWidth="1"/>
    <col min="2080" max="2080" width="7" style="201" customWidth="1"/>
    <col min="2081" max="2081" width="8.42578125" style="201" customWidth="1"/>
    <col min="2082" max="2082" width="8.7109375" style="201" customWidth="1"/>
    <col min="2083" max="2083" width="9.140625" style="201"/>
    <col min="2084" max="2084" width="10.28515625" style="201" customWidth="1"/>
    <col min="2085" max="2305" width="9.140625" style="201"/>
    <col min="2306" max="2306" width="8.140625" style="201" customWidth="1"/>
    <col min="2307" max="2307" width="7.28515625" style="201" customWidth="1"/>
    <col min="2308" max="2308" width="40.28515625" style="201" customWidth="1"/>
    <col min="2309" max="2309" width="8.85546875" style="201" customWidth="1"/>
    <col min="2310" max="2310" width="9.140625" style="201"/>
    <col min="2311" max="2311" width="8.140625" style="201" customWidth="1"/>
    <col min="2312" max="2312" width="8" style="201" customWidth="1"/>
    <col min="2313" max="2313" width="7.7109375" style="201" customWidth="1"/>
    <col min="2314" max="2314" width="7" style="201" customWidth="1"/>
    <col min="2315" max="2315" width="7.5703125" style="201" customWidth="1"/>
    <col min="2316" max="2316" width="7.42578125" style="201" customWidth="1"/>
    <col min="2317" max="2317" width="7.85546875" style="201" customWidth="1"/>
    <col min="2318" max="2318" width="7.5703125" style="201" customWidth="1"/>
    <col min="2319" max="2319" width="8.42578125" style="201" customWidth="1"/>
    <col min="2320" max="2320" width="7.28515625" style="201" customWidth="1"/>
    <col min="2321" max="2321" width="7.5703125" style="201" customWidth="1"/>
    <col min="2322" max="2322" width="7" style="201" customWidth="1"/>
    <col min="2323" max="2323" width="7.7109375" style="201" customWidth="1"/>
    <col min="2324" max="2324" width="7.42578125" style="201" customWidth="1"/>
    <col min="2325" max="2325" width="8.140625" style="201" customWidth="1"/>
    <col min="2326" max="2326" width="7.5703125" style="201" customWidth="1"/>
    <col min="2327" max="2327" width="8" style="201" customWidth="1"/>
    <col min="2328" max="2328" width="7.140625" style="201" customWidth="1"/>
    <col min="2329" max="2329" width="8.140625" style="201" customWidth="1"/>
    <col min="2330" max="2330" width="7.85546875" style="201" customWidth="1"/>
    <col min="2331" max="2331" width="7.7109375" style="201" customWidth="1"/>
    <col min="2332" max="2332" width="7.140625" style="201" customWidth="1"/>
    <col min="2333" max="2333" width="7.7109375" style="201" customWidth="1"/>
    <col min="2334" max="2335" width="7.5703125" style="201" customWidth="1"/>
    <col min="2336" max="2336" width="7" style="201" customWidth="1"/>
    <col min="2337" max="2337" width="8.42578125" style="201" customWidth="1"/>
    <col min="2338" max="2338" width="8.7109375" style="201" customWidth="1"/>
    <col min="2339" max="2339" width="9.140625" style="201"/>
    <col min="2340" max="2340" width="10.28515625" style="201" customWidth="1"/>
    <col min="2341" max="2561" width="9.140625" style="201"/>
    <col min="2562" max="2562" width="8.140625" style="201" customWidth="1"/>
    <col min="2563" max="2563" width="7.28515625" style="201" customWidth="1"/>
    <col min="2564" max="2564" width="40.28515625" style="201" customWidth="1"/>
    <col min="2565" max="2565" width="8.85546875" style="201" customWidth="1"/>
    <col min="2566" max="2566" width="9.140625" style="201"/>
    <col min="2567" max="2567" width="8.140625" style="201" customWidth="1"/>
    <col min="2568" max="2568" width="8" style="201" customWidth="1"/>
    <col min="2569" max="2569" width="7.7109375" style="201" customWidth="1"/>
    <col min="2570" max="2570" width="7" style="201" customWidth="1"/>
    <col min="2571" max="2571" width="7.5703125" style="201" customWidth="1"/>
    <col min="2572" max="2572" width="7.42578125" style="201" customWidth="1"/>
    <col min="2573" max="2573" width="7.85546875" style="201" customWidth="1"/>
    <col min="2574" max="2574" width="7.5703125" style="201" customWidth="1"/>
    <col min="2575" max="2575" width="8.42578125" style="201" customWidth="1"/>
    <col min="2576" max="2576" width="7.28515625" style="201" customWidth="1"/>
    <col min="2577" max="2577" width="7.5703125" style="201" customWidth="1"/>
    <col min="2578" max="2578" width="7" style="201" customWidth="1"/>
    <col min="2579" max="2579" width="7.7109375" style="201" customWidth="1"/>
    <col min="2580" max="2580" width="7.42578125" style="201" customWidth="1"/>
    <col min="2581" max="2581" width="8.140625" style="201" customWidth="1"/>
    <col min="2582" max="2582" width="7.5703125" style="201" customWidth="1"/>
    <col min="2583" max="2583" width="8" style="201" customWidth="1"/>
    <col min="2584" max="2584" width="7.140625" style="201" customWidth="1"/>
    <col min="2585" max="2585" width="8.140625" style="201" customWidth="1"/>
    <col min="2586" max="2586" width="7.85546875" style="201" customWidth="1"/>
    <col min="2587" max="2587" width="7.7109375" style="201" customWidth="1"/>
    <col min="2588" max="2588" width="7.140625" style="201" customWidth="1"/>
    <col min="2589" max="2589" width="7.7109375" style="201" customWidth="1"/>
    <col min="2590" max="2591" width="7.5703125" style="201" customWidth="1"/>
    <col min="2592" max="2592" width="7" style="201" customWidth="1"/>
    <col min="2593" max="2593" width="8.42578125" style="201" customWidth="1"/>
    <col min="2594" max="2594" width="8.7109375" style="201" customWidth="1"/>
    <col min="2595" max="2595" width="9.140625" style="201"/>
    <col min="2596" max="2596" width="10.28515625" style="201" customWidth="1"/>
    <col min="2597" max="2817" width="9.140625" style="201"/>
    <col min="2818" max="2818" width="8.140625" style="201" customWidth="1"/>
    <col min="2819" max="2819" width="7.28515625" style="201" customWidth="1"/>
    <col min="2820" max="2820" width="40.28515625" style="201" customWidth="1"/>
    <col min="2821" max="2821" width="8.85546875" style="201" customWidth="1"/>
    <col min="2822" max="2822" width="9.140625" style="201"/>
    <col min="2823" max="2823" width="8.140625" style="201" customWidth="1"/>
    <col min="2824" max="2824" width="8" style="201" customWidth="1"/>
    <col min="2825" max="2825" width="7.7109375" style="201" customWidth="1"/>
    <col min="2826" max="2826" width="7" style="201" customWidth="1"/>
    <col min="2827" max="2827" width="7.5703125" style="201" customWidth="1"/>
    <col min="2828" max="2828" width="7.42578125" style="201" customWidth="1"/>
    <col min="2829" max="2829" width="7.85546875" style="201" customWidth="1"/>
    <col min="2830" max="2830" width="7.5703125" style="201" customWidth="1"/>
    <col min="2831" max="2831" width="8.42578125" style="201" customWidth="1"/>
    <col min="2832" max="2832" width="7.28515625" style="201" customWidth="1"/>
    <col min="2833" max="2833" width="7.5703125" style="201" customWidth="1"/>
    <col min="2834" max="2834" width="7" style="201" customWidth="1"/>
    <col min="2835" max="2835" width="7.7109375" style="201" customWidth="1"/>
    <col min="2836" max="2836" width="7.42578125" style="201" customWidth="1"/>
    <col min="2837" max="2837" width="8.140625" style="201" customWidth="1"/>
    <col min="2838" max="2838" width="7.5703125" style="201" customWidth="1"/>
    <col min="2839" max="2839" width="8" style="201" customWidth="1"/>
    <col min="2840" max="2840" width="7.140625" style="201" customWidth="1"/>
    <col min="2841" max="2841" width="8.140625" style="201" customWidth="1"/>
    <col min="2842" max="2842" width="7.85546875" style="201" customWidth="1"/>
    <col min="2843" max="2843" width="7.7109375" style="201" customWidth="1"/>
    <col min="2844" max="2844" width="7.140625" style="201" customWidth="1"/>
    <col min="2845" max="2845" width="7.7109375" style="201" customWidth="1"/>
    <col min="2846" max="2847" width="7.5703125" style="201" customWidth="1"/>
    <col min="2848" max="2848" width="7" style="201" customWidth="1"/>
    <col min="2849" max="2849" width="8.42578125" style="201" customWidth="1"/>
    <col min="2850" max="2850" width="8.7109375" style="201" customWidth="1"/>
    <col min="2851" max="2851" width="9.140625" style="201"/>
    <col min="2852" max="2852" width="10.28515625" style="201" customWidth="1"/>
    <col min="2853" max="3073" width="9.140625" style="201"/>
    <col min="3074" max="3074" width="8.140625" style="201" customWidth="1"/>
    <col min="3075" max="3075" width="7.28515625" style="201" customWidth="1"/>
    <col min="3076" max="3076" width="40.28515625" style="201" customWidth="1"/>
    <col min="3077" max="3077" width="8.85546875" style="201" customWidth="1"/>
    <col min="3078" max="3078" width="9.140625" style="201"/>
    <col min="3079" max="3079" width="8.140625" style="201" customWidth="1"/>
    <col min="3080" max="3080" width="8" style="201" customWidth="1"/>
    <col min="3081" max="3081" width="7.7109375" style="201" customWidth="1"/>
    <col min="3082" max="3082" width="7" style="201" customWidth="1"/>
    <col min="3083" max="3083" width="7.5703125" style="201" customWidth="1"/>
    <col min="3084" max="3084" width="7.42578125" style="201" customWidth="1"/>
    <col min="3085" max="3085" width="7.85546875" style="201" customWidth="1"/>
    <col min="3086" max="3086" width="7.5703125" style="201" customWidth="1"/>
    <col min="3087" max="3087" width="8.42578125" style="201" customWidth="1"/>
    <col min="3088" max="3088" width="7.28515625" style="201" customWidth="1"/>
    <col min="3089" max="3089" width="7.5703125" style="201" customWidth="1"/>
    <col min="3090" max="3090" width="7" style="201" customWidth="1"/>
    <col min="3091" max="3091" width="7.7109375" style="201" customWidth="1"/>
    <col min="3092" max="3092" width="7.42578125" style="201" customWidth="1"/>
    <col min="3093" max="3093" width="8.140625" style="201" customWidth="1"/>
    <col min="3094" max="3094" width="7.5703125" style="201" customWidth="1"/>
    <col min="3095" max="3095" width="8" style="201" customWidth="1"/>
    <col min="3096" max="3096" width="7.140625" style="201" customWidth="1"/>
    <col min="3097" max="3097" width="8.140625" style="201" customWidth="1"/>
    <col min="3098" max="3098" width="7.85546875" style="201" customWidth="1"/>
    <col min="3099" max="3099" width="7.7109375" style="201" customWidth="1"/>
    <col min="3100" max="3100" width="7.140625" style="201" customWidth="1"/>
    <col min="3101" max="3101" width="7.7109375" style="201" customWidth="1"/>
    <col min="3102" max="3103" width="7.5703125" style="201" customWidth="1"/>
    <col min="3104" max="3104" width="7" style="201" customWidth="1"/>
    <col min="3105" max="3105" width="8.42578125" style="201" customWidth="1"/>
    <col min="3106" max="3106" width="8.7109375" style="201" customWidth="1"/>
    <col min="3107" max="3107" width="9.140625" style="201"/>
    <col min="3108" max="3108" width="10.28515625" style="201" customWidth="1"/>
    <col min="3109" max="3329" width="9.140625" style="201"/>
    <col min="3330" max="3330" width="8.140625" style="201" customWidth="1"/>
    <col min="3331" max="3331" width="7.28515625" style="201" customWidth="1"/>
    <col min="3332" max="3332" width="40.28515625" style="201" customWidth="1"/>
    <col min="3333" max="3333" width="8.85546875" style="201" customWidth="1"/>
    <col min="3334" max="3334" width="9.140625" style="201"/>
    <col min="3335" max="3335" width="8.140625" style="201" customWidth="1"/>
    <col min="3336" max="3336" width="8" style="201" customWidth="1"/>
    <col min="3337" max="3337" width="7.7109375" style="201" customWidth="1"/>
    <col min="3338" max="3338" width="7" style="201" customWidth="1"/>
    <col min="3339" max="3339" width="7.5703125" style="201" customWidth="1"/>
    <col min="3340" max="3340" width="7.42578125" style="201" customWidth="1"/>
    <col min="3341" max="3341" width="7.85546875" style="201" customWidth="1"/>
    <col min="3342" max="3342" width="7.5703125" style="201" customWidth="1"/>
    <col min="3343" max="3343" width="8.42578125" style="201" customWidth="1"/>
    <col min="3344" max="3344" width="7.28515625" style="201" customWidth="1"/>
    <col min="3345" max="3345" width="7.5703125" style="201" customWidth="1"/>
    <col min="3346" max="3346" width="7" style="201" customWidth="1"/>
    <col min="3347" max="3347" width="7.7109375" style="201" customWidth="1"/>
    <col min="3348" max="3348" width="7.42578125" style="201" customWidth="1"/>
    <col min="3349" max="3349" width="8.140625" style="201" customWidth="1"/>
    <col min="3350" max="3350" width="7.5703125" style="201" customWidth="1"/>
    <col min="3351" max="3351" width="8" style="201" customWidth="1"/>
    <col min="3352" max="3352" width="7.140625" style="201" customWidth="1"/>
    <col min="3353" max="3353" width="8.140625" style="201" customWidth="1"/>
    <col min="3354" max="3354" width="7.85546875" style="201" customWidth="1"/>
    <col min="3355" max="3355" width="7.7109375" style="201" customWidth="1"/>
    <col min="3356" max="3356" width="7.140625" style="201" customWidth="1"/>
    <col min="3357" max="3357" width="7.7109375" style="201" customWidth="1"/>
    <col min="3358" max="3359" width="7.5703125" style="201" customWidth="1"/>
    <col min="3360" max="3360" width="7" style="201" customWidth="1"/>
    <col min="3361" max="3361" width="8.42578125" style="201" customWidth="1"/>
    <col min="3362" max="3362" width="8.7109375" style="201" customWidth="1"/>
    <col min="3363" max="3363" width="9.140625" style="201"/>
    <col min="3364" max="3364" width="10.28515625" style="201" customWidth="1"/>
    <col min="3365" max="3585" width="9.140625" style="201"/>
    <col min="3586" max="3586" width="8.140625" style="201" customWidth="1"/>
    <col min="3587" max="3587" width="7.28515625" style="201" customWidth="1"/>
    <col min="3588" max="3588" width="40.28515625" style="201" customWidth="1"/>
    <col min="3589" max="3589" width="8.85546875" style="201" customWidth="1"/>
    <col min="3590" max="3590" width="9.140625" style="201"/>
    <col min="3591" max="3591" width="8.140625" style="201" customWidth="1"/>
    <col min="3592" max="3592" width="8" style="201" customWidth="1"/>
    <col min="3593" max="3593" width="7.7109375" style="201" customWidth="1"/>
    <col min="3594" max="3594" width="7" style="201" customWidth="1"/>
    <col min="3595" max="3595" width="7.5703125" style="201" customWidth="1"/>
    <col min="3596" max="3596" width="7.42578125" style="201" customWidth="1"/>
    <col min="3597" max="3597" width="7.85546875" style="201" customWidth="1"/>
    <col min="3598" max="3598" width="7.5703125" style="201" customWidth="1"/>
    <col min="3599" max="3599" width="8.42578125" style="201" customWidth="1"/>
    <col min="3600" max="3600" width="7.28515625" style="201" customWidth="1"/>
    <col min="3601" max="3601" width="7.5703125" style="201" customWidth="1"/>
    <col min="3602" max="3602" width="7" style="201" customWidth="1"/>
    <col min="3603" max="3603" width="7.7109375" style="201" customWidth="1"/>
    <col min="3604" max="3604" width="7.42578125" style="201" customWidth="1"/>
    <col min="3605" max="3605" width="8.140625" style="201" customWidth="1"/>
    <col min="3606" max="3606" width="7.5703125" style="201" customWidth="1"/>
    <col min="3607" max="3607" width="8" style="201" customWidth="1"/>
    <col min="3608" max="3608" width="7.140625" style="201" customWidth="1"/>
    <col min="3609" max="3609" width="8.140625" style="201" customWidth="1"/>
    <col min="3610" max="3610" width="7.85546875" style="201" customWidth="1"/>
    <col min="3611" max="3611" width="7.7109375" style="201" customWidth="1"/>
    <col min="3612" max="3612" width="7.140625" style="201" customWidth="1"/>
    <col min="3613" max="3613" width="7.7109375" style="201" customWidth="1"/>
    <col min="3614" max="3615" width="7.5703125" style="201" customWidth="1"/>
    <col min="3616" max="3616" width="7" style="201" customWidth="1"/>
    <col min="3617" max="3617" width="8.42578125" style="201" customWidth="1"/>
    <col min="3618" max="3618" width="8.7109375" style="201" customWidth="1"/>
    <col min="3619" max="3619" width="9.140625" style="201"/>
    <col min="3620" max="3620" width="10.28515625" style="201" customWidth="1"/>
    <col min="3621" max="3841" width="9.140625" style="201"/>
    <col min="3842" max="3842" width="8.140625" style="201" customWidth="1"/>
    <col min="3843" max="3843" width="7.28515625" style="201" customWidth="1"/>
    <col min="3844" max="3844" width="40.28515625" style="201" customWidth="1"/>
    <col min="3845" max="3845" width="8.85546875" style="201" customWidth="1"/>
    <col min="3846" max="3846" width="9.140625" style="201"/>
    <col min="3847" max="3847" width="8.140625" style="201" customWidth="1"/>
    <col min="3848" max="3848" width="8" style="201" customWidth="1"/>
    <col min="3849" max="3849" width="7.7109375" style="201" customWidth="1"/>
    <col min="3850" max="3850" width="7" style="201" customWidth="1"/>
    <col min="3851" max="3851" width="7.5703125" style="201" customWidth="1"/>
    <col min="3852" max="3852" width="7.42578125" style="201" customWidth="1"/>
    <col min="3853" max="3853" width="7.85546875" style="201" customWidth="1"/>
    <col min="3854" max="3854" width="7.5703125" style="201" customWidth="1"/>
    <col min="3855" max="3855" width="8.42578125" style="201" customWidth="1"/>
    <col min="3856" max="3856" width="7.28515625" style="201" customWidth="1"/>
    <col min="3857" max="3857" width="7.5703125" style="201" customWidth="1"/>
    <col min="3858" max="3858" width="7" style="201" customWidth="1"/>
    <col min="3859" max="3859" width="7.7109375" style="201" customWidth="1"/>
    <col min="3860" max="3860" width="7.42578125" style="201" customWidth="1"/>
    <col min="3861" max="3861" width="8.140625" style="201" customWidth="1"/>
    <col min="3862" max="3862" width="7.5703125" style="201" customWidth="1"/>
    <col min="3863" max="3863" width="8" style="201" customWidth="1"/>
    <col min="3864" max="3864" width="7.140625" style="201" customWidth="1"/>
    <col min="3865" max="3865" width="8.140625" style="201" customWidth="1"/>
    <col min="3866" max="3866" width="7.85546875" style="201" customWidth="1"/>
    <col min="3867" max="3867" width="7.7109375" style="201" customWidth="1"/>
    <col min="3868" max="3868" width="7.140625" style="201" customWidth="1"/>
    <col min="3869" max="3869" width="7.7109375" style="201" customWidth="1"/>
    <col min="3870" max="3871" width="7.5703125" style="201" customWidth="1"/>
    <col min="3872" max="3872" width="7" style="201" customWidth="1"/>
    <col min="3873" max="3873" width="8.42578125" style="201" customWidth="1"/>
    <col min="3874" max="3874" width="8.7109375" style="201" customWidth="1"/>
    <col min="3875" max="3875" width="9.140625" style="201"/>
    <col min="3876" max="3876" width="10.28515625" style="201" customWidth="1"/>
    <col min="3877" max="4097" width="9.140625" style="201"/>
    <col min="4098" max="4098" width="8.140625" style="201" customWidth="1"/>
    <col min="4099" max="4099" width="7.28515625" style="201" customWidth="1"/>
    <col min="4100" max="4100" width="40.28515625" style="201" customWidth="1"/>
    <col min="4101" max="4101" width="8.85546875" style="201" customWidth="1"/>
    <col min="4102" max="4102" width="9.140625" style="201"/>
    <col min="4103" max="4103" width="8.140625" style="201" customWidth="1"/>
    <col min="4104" max="4104" width="8" style="201" customWidth="1"/>
    <col min="4105" max="4105" width="7.7109375" style="201" customWidth="1"/>
    <col min="4106" max="4106" width="7" style="201" customWidth="1"/>
    <col min="4107" max="4107" width="7.5703125" style="201" customWidth="1"/>
    <col min="4108" max="4108" width="7.42578125" style="201" customWidth="1"/>
    <col min="4109" max="4109" width="7.85546875" style="201" customWidth="1"/>
    <col min="4110" max="4110" width="7.5703125" style="201" customWidth="1"/>
    <col min="4111" max="4111" width="8.42578125" style="201" customWidth="1"/>
    <col min="4112" max="4112" width="7.28515625" style="201" customWidth="1"/>
    <col min="4113" max="4113" width="7.5703125" style="201" customWidth="1"/>
    <col min="4114" max="4114" width="7" style="201" customWidth="1"/>
    <col min="4115" max="4115" width="7.7109375" style="201" customWidth="1"/>
    <col min="4116" max="4116" width="7.42578125" style="201" customWidth="1"/>
    <col min="4117" max="4117" width="8.140625" style="201" customWidth="1"/>
    <col min="4118" max="4118" width="7.5703125" style="201" customWidth="1"/>
    <col min="4119" max="4119" width="8" style="201" customWidth="1"/>
    <col min="4120" max="4120" width="7.140625" style="201" customWidth="1"/>
    <col min="4121" max="4121" width="8.140625" style="201" customWidth="1"/>
    <col min="4122" max="4122" width="7.85546875" style="201" customWidth="1"/>
    <col min="4123" max="4123" width="7.7109375" style="201" customWidth="1"/>
    <col min="4124" max="4124" width="7.140625" style="201" customWidth="1"/>
    <col min="4125" max="4125" width="7.7109375" style="201" customWidth="1"/>
    <col min="4126" max="4127" width="7.5703125" style="201" customWidth="1"/>
    <col min="4128" max="4128" width="7" style="201" customWidth="1"/>
    <col min="4129" max="4129" width="8.42578125" style="201" customWidth="1"/>
    <col min="4130" max="4130" width="8.7109375" style="201" customWidth="1"/>
    <col min="4131" max="4131" width="9.140625" style="201"/>
    <col min="4132" max="4132" width="10.28515625" style="201" customWidth="1"/>
    <col min="4133" max="4353" width="9.140625" style="201"/>
    <col min="4354" max="4354" width="8.140625" style="201" customWidth="1"/>
    <col min="4355" max="4355" width="7.28515625" style="201" customWidth="1"/>
    <col min="4356" max="4356" width="40.28515625" style="201" customWidth="1"/>
    <col min="4357" max="4357" width="8.85546875" style="201" customWidth="1"/>
    <col min="4358" max="4358" width="9.140625" style="201"/>
    <col min="4359" max="4359" width="8.140625" style="201" customWidth="1"/>
    <col min="4360" max="4360" width="8" style="201" customWidth="1"/>
    <col min="4361" max="4361" width="7.7109375" style="201" customWidth="1"/>
    <col min="4362" max="4362" width="7" style="201" customWidth="1"/>
    <col min="4363" max="4363" width="7.5703125" style="201" customWidth="1"/>
    <col min="4364" max="4364" width="7.42578125" style="201" customWidth="1"/>
    <col min="4365" max="4365" width="7.85546875" style="201" customWidth="1"/>
    <col min="4366" max="4366" width="7.5703125" style="201" customWidth="1"/>
    <col min="4367" max="4367" width="8.42578125" style="201" customWidth="1"/>
    <col min="4368" max="4368" width="7.28515625" style="201" customWidth="1"/>
    <col min="4369" max="4369" width="7.5703125" style="201" customWidth="1"/>
    <col min="4370" max="4370" width="7" style="201" customWidth="1"/>
    <col min="4371" max="4371" width="7.7109375" style="201" customWidth="1"/>
    <col min="4372" max="4372" width="7.42578125" style="201" customWidth="1"/>
    <col min="4373" max="4373" width="8.140625" style="201" customWidth="1"/>
    <col min="4374" max="4374" width="7.5703125" style="201" customWidth="1"/>
    <col min="4375" max="4375" width="8" style="201" customWidth="1"/>
    <col min="4376" max="4376" width="7.140625" style="201" customWidth="1"/>
    <col min="4377" max="4377" width="8.140625" style="201" customWidth="1"/>
    <col min="4378" max="4378" width="7.85546875" style="201" customWidth="1"/>
    <col min="4379" max="4379" width="7.7109375" style="201" customWidth="1"/>
    <col min="4380" max="4380" width="7.140625" style="201" customWidth="1"/>
    <col min="4381" max="4381" width="7.7109375" style="201" customWidth="1"/>
    <col min="4382" max="4383" width="7.5703125" style="201" customWidth="1"/>
    <col min="4384" max="4384" width="7" style="201" customWidth="1"/>
    <col min="4385" max="4385" width="8.42578125" style="201" customWidth="1"/>
    <col min="4386" max="4386" width="8.7109375" style="201" customWidth="1"/>
    <col min="4387" max="4387" width="9.140625" style="201"/>
    <col min="4388" max="4388" width="10.28515625" style="201" customWidth="1"/>
    <col min="4389" max="4609" width="9.140625" style="201"/>
    <col min="4610" max="4610" width="8.140625" style="201" customWidth="1"/>
    <col min="4611" max="4611" width="7.28515625" style="201" customWidth="1"/>
    <col min="4612" max="4612" width="40.28515625" style="201" customWidth="1"/>
    <col min="4613" max="4613" width="8.85546875" style="201" customWidth="1"/>
    <col min="4614" max="4614" width="9.140625" style="201"/>
    <col min="4615" max="4615" width="8.140625" style="201" customWidth="1"/>
    <col min="4616" max="4616" width="8" style="201" customWidth="1"/>
    <col min="4617" max="4617" width="7.7109375" style="201" customWidth="1"/>
    <col min="4618" max="4618" width="7" style="201" customWidth="1"/>
    <col min="4619" max="4619" width="7.5703125" style="201" customWidth="1"/>
    <col min="4620" max="4620" width="7.42578125" style="201" customWidth="1"/>
    <col min="4621" max="4621" width="7.85546875" style="201" customWidth="1"/>
    <col min="4622" max="4622" width="7.5703125" style="201" customWidth="1"/>
    <col min="4623" max="4623" width="8.42578125" style="201" customWidth="1"/>
    <col min="4624" max="4624" width="7.28515625" style="201" customWidth="1"/>
    <col min="4625" max="4625" width="7.5703125" style="201" customWidth="1"/>
    <col min="4626" max="4626" width="7" style="201" customWidth="1"/>
    <col min="4627" max="4627" width="7.7109375" style="201" customWidth="1"/>
    <col min="4628" max="4628" width="7.42578125" style="201" customWidth="1"/>
    <col min="4629" max="4629" width="8.140625" style="201" customWidth="1"/>
    <col min="4630" max="4630" width="7.5703125" style="201" customWidth="1"/>
    <col min="4631" max="4631" width="8" style="201" customWidth="1"/>
    <col min="4632" max="4632" width="7.140625" style="201" customWidth="1"/>
    <col min="4633" max="4633" width="8.140625" style="201" customWidth="1"/>
    <col min="4634" max="4634" width="7.85546875" style="201" customWidth="1"/>
    <col min="4635" max="4635" width="7.7109375" style="201" customWidth="1"/>
    <col min="4636" max="4636" width="7.140625" style="201" customWidth="1"/>
    <col min="4637" max="4637" width="7.7109375" style="201" customWidth="1"/>
    <col min="4638" max="4639" width="7.5703125" style="201" customWidth="1"/>
    <col min="4640" max="4640" width="7" style="201" customWidth="1"/>
    <col min="4641" max="4641" width="8.42578125" style="201" customWidth="1"/>
    <col min="4642" max="4642" width="8.7109375" style="201" customWidth="1"/>
    <col min="4643" max="4643" width="9.140625" style="201"/>
    <col min="4644" max="4644" width="10.28515625" style="201" customWidth="1"/>
    <col min="4645" max="4865" width="9.140625" style="201"/>
    <col min="4866" max="4866" width="8.140625" style="201" customWidth="1"/>
    <col min="4867" max="4867" width="7.28515625" style="201" customWidth="1"/>
    <col min="4868" max="4868" width="40.28515625" style="201" customWidth="1"/>
    <col min="4869" max="4869" width="8.85546875" style="201" customWidth="1"/>
    <col min="4870" max="4870" width="9.140625" style="201"/>
    <col min="4871" max="4871" width="8.140625" style="201" customWidth="1"/>
    <col min="4872" max="4872" width="8" style="201" customWidth="1"/>
    <col min="4873" max="4873" width="7.7109375" style="201" customWidth="1"/>
    <col min="4874" max="4874" width="7" style="201" customWidth="1"/>
    <col min="4875" max="4875" width="7.5703125" style="201" customWidth="1"/>
    <col min="4876" max="4876" width="7.42578125" style="201" customWidth="1"/>
    <col min="4877" max="4877" width="7.85546875" style="201" customWidth="1"/>
    <col min="4878" max="4878" width="7.5703125" style="201" customWidth="1"/>
    <col min="4879" max="4879" width="8.42578125" style="201" customWidth="1"/>
    <col min="4880" max="4880" width="7.28515625" style="201" customWidth="1"/>
    <col min="4881" max="4881" width="7.5703125" style="201" customWidth="1"/>
    <col min="4882" max="4882" width="7" style="201" customWidth="1"/>
    <col min="4883" max="4883" width="7.7109375" style="201" customWidth="1"/>
    <col min="4884" max="4884" width="7.42578125" style="201" customWidth="1"/>
    <col min="4885" max="4885" width="8.140625" style="201" customWidth="1"/>
    <col min="4886" max="4886" width="7.5703125" style="201" customWidth="1"/>
    <col min="4887" max="4887" width="8" style="201" customWidth="1"/>
    <col min="4888" max="4888" width="7.140625" style="201" customWidth="1"/>
    <col min="4889" max="4889" width="8.140625" style="201" customWidth="1"/>
    <col min="4890" max="4890" width="7.85546875" style="201" customWidth="1"/>
    <col min="4891" max="4891" width="7.7109375" style="201" customWidth="1"/>
    <col min="4892" max="4892" width="7.140625" style="201" customWidth="1"/>
    <col min="4893" max="4893" width="7.7109375" style="201" customWidth="1"/>
    <col min="4894" max="4895" width="7.5703125" style="201" customWidth="1"/>
    <col min="4896" max="4896" width="7" style="201" customWidth="1"/>
    <col min="4897" max="4897" width="8.42578125" style="201" customWidth="1"/>
    <col min="4898" max="4898" width="8.7109375" style="201" customWidth="1"/>
    <col min="4899" max="4899" width="9.140625" style="201"/>
    <col min="4900" max="4900" width="10.28515625" style="201" customWidth="1"/>
    <col min="4901" max="5121" width="9.140625" style="201"/>
    <col min="5122" max="5122" width="8.140625" style="201" customWidth="1"/>
    <col min="5123" max="5123" width="7.28515625" style="201" customWidth="1"/>
    <col min="5124" max="5124" width="40.28515625" style="201" customWidth="1"/>
    <col min="5125" max="5125" width="8.85546875" style="201" customWidth="1"/>
    <col min="5126" max="5126" width="9.140625" style="201"/>
    <col min="5127" max="5127" width="8.140625" style="201" customWidth="1"/>
    <col min="5128" max="5128" width="8" style="201" customWidth="1"/>
    <col min="5129" max="5129" width="7.7109375" style="201" customWidth="1"/>
    <col min="5130" max="5130" width="7" style="201" customWidth="1"/>
    <col min="5131" max="5131" width="7.5703125" style="201" customWidth="1"/>
    <col min="5132" max="5132" width="7.42578125" style="201" customWidth="1"/>
    <col min="5133" max="5133" width="7.85546875" style="201" customWidth="1"/>
    <col min="5134" max="5134" width="7.5703125" style="201" customWidth="1"/>
    <col min="5135" max="5135" width="8.42578125" style="201" customWidth="1"/>
    <col min="5136" max="5136" width="7.28515625" style="201" customWidth="1"/>
    <col min="5137" max="5137" width="7.5703125" style="201" customWidth="1"/>
    <col min="5138" max="5138" width="7" style="201" customWidth="1"/>
    <col min="5139" max="5139" width="7.7109375" style="201" customWidth="1"/>
    <col min="5140" max="5140" width="7.42578125" style="201" customWidth="1"/>
    <col min="5141" max="5141" width="8.140625" style="201" customWidth="1"/>
    <col min="5142" max="5142" width="7.5703125" style="201" customWidth="1"/>
    <col min="5143" max="5143" width="8" style="201" customWidth="1"/>
    <col min="5144" max="5144" width="7.140625" style="201" customWidth="1"/>
    <col min="5145" max="5145" width="8.140625" style="201" customWidth="1"/>
    <col min="5146" max="5146" width="7.85546875" style="201" customWidth="1"/>
    <col min="5147" max="5147" width="7.7109375" style="201" customWidth="1"/>
    <col min="5148" max="5148" width="7.140625" style="201" customWidth="1"/>
    <col min="5149" max="5149" width="7.7109375" style="201" customWidth="1"/>
    <col min="5150" max="5151" width="7.5703125" style="201" customWidth="1"/>
    <col min="5152" max="5152" width="7" style="201" customWidth="1"/>
    <col min="5153" max="5153" width="8.42578125" style="201" customWidth="1"/>
    <col min="5154" max="5154" width="8.7109375" style="201" customWidth="1"/>
    <col min="5155" max="5155" width="9.140625" style="201"/>
    <col min="5156" max="5156" width="10.28515625" style="201" customWidth="1"/>
    <col min="5157" max="5377" width="9.140625" style="201"/>
    <col min="5378" max="5378" width="8.140625" style="201" customWidth="1"/>
    <col min="5379" max="5379" width="7.28515625" style="201" customWidth="1"/>
    <col min="5380" max="5380" width="40.28515625" style="201" customWidth="1"/>
    <col min="5381" max="5381" width="8.85546875" style="201" customWidth="1"/>
    <col min="5382" max="5382" width="9.140625" style="201"/>
    <col min="5383" max="5383" width="8.140625" style="201" customWidth="1"/>
    <col min="5384" max="5384" width="8" style="201" customWidth="1"/>
    <col min="5385" max="5385" width="7.7109375" style="201" customWidth="1"/>
    <col min="5386" max="5386" width="7" style="201" customWidth="1"/>
    <col min="5387" max="5387" width="7.5703125" style="201" customWidth="1"/>
    <col min="5388" max="5388" width="7.42578125" style="201" customWidth="1"/>
    <col min="5389" max="5389" width="7.85546875" style="201" customWidth="1"/>
    <col min="5390" max="5390" width="7.5703125" style="201" customWidth="1"/>
    <col min="5391" max="5391" width="8.42578125" style="201" customWidth="1"/>
    <col min="5392" max="5392" width="7.28515625" style="201" customWidth="1"/>
    <col min="5393" max="5393" width="7.5703125" style="201" customWidth="1"/>
    <col min="5394" max="5394" width="7" style="201" customWidth="1"/>
    <col min="5395" max="5395" width="7.7109375" style="201" customWidth="1"/>
    <col min="5396" max="5396" width="7.42578125" style="201" customWidth="1"/>
    <col min="5397" max="5397" width="8.140625" style="201" customWidth="1"/>
    <col min="5398" max="5398" width="7.5703125" style="201" customWidth="1"/>
    <col min="5399" max="5399" width="8" style="201" customWidth="1"/>
    <col min="5400" max="5400" width="7.140625" style="201" customWidth="1"/>
    <col min="5401" max="5401" width="8.140625" style="201" customWidth="1"/>
    <col min="5402" max="5402" width="7.85546875" style="201" customWidth="1"/>
    <col min="5403" max="5403" width="7.7109375" style="201" customWidth="1"/>
    <col min="5404" max="5404" width="7.140625" style="201" customWidth="1"/>
    <col min="5405" max="5405" width="7.7109375" style="201" customWidth="1"/>
    <col min="5406" max="5407" width="7.5703125" style="201" customWidth="1"/>
    <col min="5408" max="5408" width="7" style="201" customWidth="1"/>
    <col min="5409" max="5409" width="8.42578125" style="201" customWidth="1"/>
    <col min="5410" max="5410" width="8.7109375" style="201" customWidth="1"/>
    <col min="5411" max="5411" width="9.140625" style="201"/>
    <col min="5412" max="5412" width="10.28515625" style="201" customWidth="1"/>
    <col min="5413" max="5633" width="9.140625" style="201"/>
    <col min="5634" max="5634" width="8.140625" style="201" customWidth="1"/>
    <col min="5635" max="5635" width="7.28515625" style="201" customWidth="1"/>
    <col min="5636" max="5636" width="40.28515625" style="201" customWidth="1"/>
    <col min="5637" max="5637" width="8.85546875" style="201" customWidth="1"/>
    <col min="5638" max="5638" width="9.140625" style="201"/>
    <col min="5639" max="5639" width="8.140625" style="201" customWidth="1"/>
    <col min="5640" max="5640" width="8" style="201" customWidth="1"/>
    <col min="5641" max="5641" width="7.7109375" style="201" customWidth="1"/>
    <col min="5642" max="5642" width="7" style="201" customWidth="1"/>
    <col min="5643" max="5643" width="7.5703125" style="201" customWidth="1"/>
    <col min="5644" max="5644" width="7.42578125" style="201" customWidth="1"/>
    <col min="5645" max="5645" width="7.85546875" style="201" customWidth="1"/>
    <col min="5646" max="5646" width="7.5703125" style="201" customWidth="1"/>
    <col min="5647" max="5647" width="8.42578125" style="201" customWidth="1"/>
    <col min="5648" max="5648" width="7.28515625" style="201" customWidth="1"/>
    <col min="5649" max="5649" width="7.5703125" style="201" customWidth="1"/>
    <col min="5650" max="5650" width="7" style="201" customWidth="1"/>
    <col min="5651" max="5651" width="7.7109375" style="201" customWidth="1"/>
    <col min="5652" max="5652" width="7.42578125" style="201" customWidth="1"/>
    <col min="5653" max="5653" width="8.140625" style="201" customWidth="1"/>
    <col min="5654" max="5654" width="7.5703125" style="201" customWidth="1"/>
    <col min="5655" max="5655" width="8" style="201" customWidth="1"/>
    <col min="5656" max="5656" width="7.140625" style="201" customWidth="1"/>
    <col min="5657" max="5657" width="8.140625" style="201" customWidth="1"/>
    <col min="5658" max="5658" width="7.85546875" style="201" customWidth="1"/>
    <col min="5659" max="5659" width="7.7109375" style="201" customWidth="1"/>
    <col min="5660" max="5660" width="7.140625" style="201" customWidth="1"/>
    <col min="5661" max="5661" width="7.7109375" style="201" customWidth="1"/>
    <col min="5662" max="5663" width="7.5703125" style="201" customWidth="1"/>
    <col min="5664" max="5664" width="7" style="201" customWidth="1"/>
    <col min="5665" max="5665" width="8.42578125" style="201" customWidth="1"/>
    <col min="5666" max="5666" width="8.7109375" style="201" customWidth="1"/>
    <col min="5667" max="5667" width="9.140625" style="201"/>
    <col min="5668" max="5668" width="10.28515625" style="201" customWidth="1"/>
    <col min="5669" max="5889" width="9.140625" style="201"/>
    <col min="5890" max="5890" width="8.140625" style="201" customWidth="1"/>
    <col min="5891" max="5891" width="7.28515625" style="201" customWidth="1"/>
    <col min="5892" max="5892" width="40.28515625" style="201" customWidth="1"/>
    <col min="5893" max="5893" width="8.85546875" style="201" customWidth="1"/>
    <col min="5894" max="5894" width="9.140625" style="201"/>
    <col min="5895" max="5895" width="8.140625" style="201" customWidth="1"/>
    <col min="5896" max="5896" width="8" style="201" customWidth="1"/>
    <col min="5897" max="5897" width="7.7109375" style="201" customWidth="1"/>
    <col min="5898" max="5898" width="7" style="201" customWidth="1"/>
    <col min="5899" max="5899" width="7.5703125" style="201" customWidth="1"/>
    <col min="5900" max="5900" width="7.42578125" style="201" customWidth="1"/>
    <col min="5901" max="5901" width="7.85546875" style="201" customWidth="1"/>
    <col min="5902" max="5902" width="7.5703125" style="201" customWidth="1"/>
    <col min="5903" max="5903" width="8.42578125" style="201" customWidth="1"/>
    <col min="5904" max="5904" width="7.28515625" style="201" customWidth="1"/>
    <col min="5905" max="5905" width="7.5703125" style="201" customWidth="1"/>
    <col min="5906" max="5906" width="7" style="201" customWidth="1"/>
    <col min="5907" max="5907" width="7.7109375" style="201" customWidth="1"/>
    <col min="5908" max="5908" width="7.42578125" style="201" customWidth="1"/>
    <col min="5909" max="5909" width="8.140625" style="201" customWidth="1"/>
    <col min="5910" max="5910" width="7.5703125" style="201" customWidth="1"/>
    <col min="5911" max="5911" width="8" style="201" customWidth="1"/>
    <col min="5912" max="5912" width="7.140625" style="201" customWidth="1"/>
    <col min="5913" max="5913" width="8.140625" style="201" customWidth="1"/>
    <col min="5914" max="5914" width="7.85546875" style="201" customWidth="1"/>
    <col min="5915" max="5915" width="7.7109375" style="201" customWidth="1"/>
    <col min="5916" max="5916" width="7.140625" style="201" customWidth="1"/>
    <col min="5917" max="5917" width="7.7109375" style="201" customWidth="1"/>
    <col min="5918" max="5919" width="7.5703125" style="201" customWidth="1"/>
    <col min="5920" max="5920" width="7" style="201" customWidth="1"/>
    <col min="5921" max="5921" width="8.42578125" style="201" customWidth="1"/>
    <col min="5922" max="5922" width="8.7109375" style="201" customWidth="1"/>
    <col min="5923" max="5923" width="9.140625" style="201"/>
    <col min="5924" max="5924" width="10.28515625" style="201" customWidth="1"/>
    <col min="5925" max="6145" width="9.140625" style="201"/>
    <col min="6146" max="6146" width="8.140625" style="201" customWidth="1"/>
    <col min="6147" max="6147" width="7.28515625" style="201" customWidth="1"/>
    <col min="6148" max="6148" width="40.28515625" style="201" customWidth="1"/>
    <col min="6149" max="6149" width="8.85546875" style="201" customWidth="1"/>
    <col min="6150" max="6150" width="9.140625" style="201"/>
    <col min="6151" max="6151" width="8.140625" style="201" customWidth="1"/>
    <col min="6152" max="6152" width="8" style="201" customWidth="1"/>
    <col min="6153" max="6153" width="7.7109375" style="201" customWidth="1"/>
    <col min="6154" max="6154" width="7" style="201" customWidth="1"/>
    <col min="6155" max="6155" width="7.5703125" style="201" customWidth="1"/>
    <col min="6156" max="6156" width="7.42578125" style="201" customWidth="1"/>
    <col min="6157" max="6157" width="7.85546875" style="201" customWidth="1"/>
    <col min="6158" max="6158" width="7.5703125" style="201" customWidth="1"/>
    <col min="6159" max="6159" width="8.42578125" style="201" customWidth="1"/>
    <col min="6160" max="6160" width="7.28515625" style="201" customWidth="1"/>
    <col min="6161" max="6161" width="7.5703125" style="201" customWidth="1"/>
    <col min="6162" max="6162" width="7" style="201" customWidth="1"/>
    <col min="6163" max="6163" width="7.7109375" style="201" customWidth="1"/>
    <col min="6164" max="6164" width="7.42578125" style="201" customWidth="1"/>
    <col min="6165" max="6165" width="8.140625" style="201" customWidth="1"/>
    <col min="6166" max="6166" width="7.5703125" style="201" customWidth="1"/>
    <col min="6167" max="6167" width="8" style="201" customWidth="1"/>
    <col min="6168" max="6168" width="7.140625" style="201" customWidth="1"/>
    <col min="6169" max="6169" width="8.140625" style="201" customWidth="1"/>
    <col min="6170" max="6170" width="7.85546875" style="201" customWidth="1"/>
    <col min="6171" max="6171" width="7.7109375" style="201" customWidth="1"/>
    <col min="6172" max="6172" width="7.140625" style="201" customWidth="1"/>
    <col min="6173" max="6173" width="7.7109375" style="201" customWidth="1"/>
    <col min="6174" max="6175" width="7.5703125" style="201" customWidth="1"/>
    <col min="6176" max="6176" width="7" style="201" customWidth="1"/>
    <col min="6177" max="6177" width="8.42578125" style="201" customWidth="1"/>
    <col min="6178" max="6178" width="8.7109375" style="201" customWidth="1"/>
    <col min="6179" max="6179" width="9.140625" style="201"/>
    <col min="6180" max="6180" width="10.28515625" style="201" customWidth="1"/>
    <col min="6181" max="6401" width="9.140625" style="201"/>
    <col min="6402" max="6402" width="8.140625" style="201" customWidth="1"/>
    <col min="6403" max="6403" width="7.28515625" style="201" customWidth="1"/>
    <col min="6404" max="6404" width="40.28515625" style="201" customWidth="1"/>
    <col min="6405" max="6405" width="8.85546875" style="201" customWidth="1"/>
    <col min="6406" max="6406" width="9.140625" style="201"/>
    <col min="6407" max="6407" width="8.140625" style="201" customWidth="1"/>
    <col min="6408" max="6408" width="8" style="201" customWidth="1"/>
    <col min="6409" max="6409" width="7.7109375" style="201" customWidth="1"/>
    <col min="6410" max="6410" width="7" style="201" customWidth="1"/>
    <col min="6411" max="6411" width="7.5703125" style="201" customWidth="1"/>
    <col min="6412" max="6412" width="7.42578125" style="201" customWidth="1"/>
    <col min="6413" max="6413" width="7.85546875" style="201" customWidth="1"/>
    <col min="6414" max="6414" width="7.5703125" style="201" customWidth="1"/>
    <col min="6415" max="6415" width="8.42578125" style="201" customWidth="1"/>
    <col min="6416" max="6416" width="7.28515625" style="201" customWidth="1"/>
    <col min="6417" max="6417" width="7.5703125" style="201" customWidth="1"/>
    <col min="6418" max="6418" width="7" style="201" customWidth="1"/>
    <col min="6419" max="6419" width="7.7109375" style="201" customWidth="1"/>
    <col min="6420" max="6420" width="7.42578125" style="201" customWidth="1"/>
    <col min="6421" max="6421" width="8.140625" style="201" customWidth="1"/>
    <col min="6422" max="6422" width="7.5703125" style="201" customWidth="1"/>
    <col min="6423" max="6423" width="8" style="201" customWidth="1"/>
    <col min="6424" max="6424" width="7.140625" style="201" customWidth="1"/>
    <col min="6425" max="6425" width="8.140625" style="201" customWidth="1"/>
    <col min="6426" max="6426" width="7.85546875" style="201" customWidth="1"/>
    <col min="6427" max="6427" width="7.7109375" style="201" customWidth="1"/>
    <col min="6428" max="6428" width="7.140625" style="201" customWidth="1"/>
    <col min="6429" max="6429" width="7.7109375" style="201" customWidth="1"/>
    <col min="6430" max="6431" width="7.5703125" style="201" customWidth="1"/>
    <col min="6432" max="6432" width="7" style="201" customWidth="1"/>
    <col min="6433" max="6433" width="8.42578125" style="201" customWidth="1"/>
    <col min="6434" max="6434" width="8.7109375" style="201" customWidth="1"/>
    <col min="6435" max="6435" width="9.140625" style="201"/>
    <col min="6436" max="6436" width="10.28515625" style="201" customWidth="1"/>
    <col min="6437" max="6657" width="9.140625" style="201"/>
    <col min="6658" max="6658" width="8.140625" style="201" customWidth="1"/>
    <col min="6659" max="6659" width="7.28515625" style="201" customWidth="1"/>
    <col min="6660" max="6660" width="40.28515625" style="201" customWidth="1"/>
    <col min="6661" max="6661" width="8.85546875" style="201" customWidth="1"/>
    <col min="6662" max="6662" width="9.140625" style="201"/>
    <col min="6663" max="6663" width="8.140625" style="201" customWidth="1"/>
    <col min="6664" max="6664" width="8" style="201" customWidth="1"/>
    <col min="6665" max="6665" width="7.7109375" style="201" customWidth="1"/>
    <col min="6666" max="6666" width="7" style="201" customWidth="1"/>
    <col min="6667" max="6667" width="7.5703125" style="201" customWidth="1"/>
    <col min="6668" max="6668" width="7.42578125" style="201" customWidth="1"/>
    <col min="6669" max="6669" width="7.85546875" style="201" customWidth="1"/>
    <col min="6670" max="6670" width="7.5703125" style="201" customWidth="1"/>
    <col min="6671" max="6671" width="8.42578125" style="201" customWidth="1"/>
    <col min="6672" max="6672" width="7.28515625" style="201" customWidth="1"/>
    <col min="6673" max="6673" width="7.5703125" style="201" customWidth="1"/>
    <col min="6674" max="6674" width="7" style="201" customWidth="1"/>
    <col min="6675" max="6675" width="7.7109375" style="201" customWidth="1"/>
    <col min="6676" max="6676" width="7.42578125" style="201" customWidth="1"/>
    <col min="6677" max="6677" width="8.140625" style="201" customWidth="1"/>
    <col min="6678" max="6678" width="7.5703125" style="201" customWidth="1"/>
    <col min="6679" max="6679" width="8" style="201" customWidth="1"/>
    <col min="6680" max="6680" width="7.140625" style="201" customWidth="1"/>
    <col min="6681" max="6681" width="8.140625" style="201" customWidth="1"/>
    <col min="6682" max="6682" width="7.85546875" style="201" customWidth="1"/>
    <col min="6683" max="6683" width="7.7109375" style="201" customWidth="1"/>
    <col min="6684" max="6684" width="7.140625" style="201" customWidth="1"/>
    <col min="6685" max="6685" width="7.7109375" style="201" customWidth="1"/>
    <col min="6686" max="6687" width="7.5703125" style="201" customWidth="1"/>
    <col min="6688" max="6688" width="7" style="201" customWidth="1"/>
    <col min="6689" max="6689" width="8.42578125" style="201" customWidth="1"/>
    <col min="6690" max="6690" width="8.7109375" style="201" customWidth="1"/>
    <col min="6691" max="6691" width="9.140625" style="201"/>
    <col min="6692" max="6692" width="10.28515625" style="201" customWidth="1"/>
    <col min="6693" max="6913" width="9.140625" style="201"/>
    <col min="6914" max="6914" width="8.140625" style="201" customWidth="1"/>
    <col min="6915" max="6915" width="7.28515625" style="201" customWidth="1"/>
    <col min="6916" max="6916" width="40.28515625" style="201" customWidth="1"/>
    <col min="6917" max="6917" width="8.85546875" style="201" customWidth="1"/>
    <col min="6918" max="6918" width="9.140625" style="201"/>
    <col min="6919" max="6919" width="8.140625" style="201" customWidth="1"/>
    <col min="6920" max="6920" width="8" style="201" customWidth="1"/>
    <col min="6921" max="6921" width="7.7109375" style="201" customWidth="1"/>
    <col min="6922" max="6922" width="7" style="201" customWidth="1"/>
    <col min="6923" max="6923" width="7.5703125" style="201" customWidth="1"/>
    <col min="6924" max="6924" width="7.42578125" style="201" customWidth="1"/>
    <col min="6925" max="6925" width="7.85546875" style="201" customWidth="1"/>
    <col min="6926" max="6926" width="7.5703125" style="201" customWidth="1"/>
    <col min="6927" max="6927" width="8.42578125" style="201" customWidth="1"/>
    <col min="6928" max="6928" width="7.28515625" style="201" customWidth="1"/>
    <col min="6929" max="6929" width="7.5703125" style="201" customWidth="1"/>
    <col min="6930" max="6930" width="7" style="201" customWidth="1"/>
    <col min="6931" max="6931" width="7.7109375" style="201" customWidth="1"/>
    <col min="6932" max="6932" width="7.42578125" style="201" customWidth="1"/>
    <col min="6933" max="6933" width="8.140625" style="201" customWidth="1"/>
    <col min="6934" max="6934" width="7.5703125" style="201" customWidth="1"/>
    <col min="6935" max="6935" width="8" style="201" customWidth="1"/>
    <col min="6936" max="6936" width="7.140625" style="201" customWidth="1"/>
    <col min="6937" max="6937" width="8.140625" style="201" customWidth="1"/>
    <col min="6938" max="6938" width="7.85546875" style="201" customWidth="1"/>
    <col min="6939" max="6939" width="7.7109375" style="201" customWidth="1"/>
    <col min="6940" max="6940" width="7.140625" style="201" customWidth="1"/>
    <col min="6941" max="6941" width="7.7109375" style="201" customWidth="1"/>
    <col min="6942" max="6943" width="7.5703125" style="201" customWidth="1"/>
    <col min="6944" max="6944" width="7" style="201" customWidth="1"/>
    <col min="6945" max="6945" width="8.42578125" style="201" customWidth="1"/>
    <col min="6946" max="6946" width="8.7109375" style="201" customWidth="1"/>
    <col min="6947" max="6947" width="9.140625" style="201"/>
    <col min="6948" max="6948" width="10.28515625" style="201" customWidth="1"/>
    <col min="6949" max="7169" width="9.140625" style="201"/>
    <col min="7170" max="7170" width="8.140625" style="201" customWidth="1"/>
    <col min="7171" max="7171" width="7.28515625" style="201" customWidth="1"/>
    <col min="7172" max="7172" width="40.28515625" style="201" customWidth="1"/>
    <col min="7173" max="7173" width="8.85546875" style="201" customWidth="1"/>
    <col min="7174" max="7174" width="9.140625" style="201"/>
    <col min="7175" max="7175" width="8.140625" style="201" customWidth="1"/>
    <col min="7176" max="7176" width="8" style="201" customWidth="1"/>
    <col min="7177" max="7177" width="7.7109375" style="201" customWidth="1"/>
    <col min="7178" max="7178" width="7" style="201" customWidth="1"/>
    <col min="7179" max="7179" width="7.5703125" style="201" customWidth="1"/>
    <col min="7180" max="7180" width="7.42578125" style="201" customWidth="1"/>
    <col min="7181" max="7181" width="7.85546875" style="201" customWidth="1"/>
    <col min="7182" max="7182" width="7.5703125" style="201" customWidth="1"/>
    <col min="7183" max="7183" width="8.42578125" style="201" customWidth="1"/>
    <col min="7184" max="7184" width="7.28515625" style="201" customWidth="1"/>
    <col min="7185" max="7185" width="7.5703125" style="201" customWidth="1"/>
    <col min="7186" max="7186" width="7" style="201" customWidth="1"/>
    <col min="7187" max="7187" width="7.7109375" style="201" customWidth="1"/>
    <col min="7188" max="7188" width="7.42578125" style="201" customWidth="1"/>
    <col min="7189" max="7189" width="8.140625" style="201" customWidth="1"/>
    <col min="7190" max="7190" width="7.5703125" style="201" customWidth="1"/>
    <col min="7191" max="7191" width="8" style="201" customWidth="1"/>
    <col min="7192" max="7192" width="7.140625" style="201" customWidth="1"/>
    <col min="7193" max="7193" width="8.140625" style="201" customWidth="1"/>
    <col min="7194" max="7194" width="7.85546875" style="201" customWidth="1"/>
    <col min="7195" max="7195" width="7.7109375" style="201" customWidth="1"/>
    <col min="7196" max="7196" width="7.140625" style="201" customWidth="1"/>
    <col min="7197" max="7197" width="7.7109375" style="201" customWidth="1"/>
    <col min="7198" max="7199" width="7.5703125" style="201" customWidth="1"/>
    <col min="7200" max="7200" width="7" style="201" customWidth="1"/>
    <col min="7201" max="7201" width="8.42578125" style="201" customWidth="1"/>
    <col min="7202" max="7202" width="8.7109375" style="201" customWidth="1"/>
    <col min="7203" max="7203" width="9.140625" style="201"/>
    <col min="7204" max="7204" width="10.28515625" style="201" customWidth="1"/>
    <col min="7205" max="7425" width="9.140625" style="201"/>
    <col min="7426" max="7426" width="8.140625" style="201" customWidth="1"/>
    <col min="7427" max="7427" width="7.28515625" style="201" customWidth="1"/>
    <col min="7428" max="7428" width="40.28515625" style="201" customWidth="1"/>
    <col min="7429" max="7429" width="8.85546875" style="201" customWidth="1"/>
    <col min="7430" max="7430" width="9.140625" style="201"/>
    <col min="7431" max="7431" width="8.140625" style="201" customWidth="1"/>
    <col min="7432" max="7432" width="8" style="201" customWidth="1"/>
    <col min="7433" max="7433" width="7.7109375" style="201" customWidth="1"/>
    <col min="7434" max="7434" width="7" style="201" customWidth="1"/>
    <col min="7435" max="7435" width="7.5703125" style="201" customWidth="1"/>
    <col min="7436" max="7436" width="7.42578125" style="201" customWidth="1"/>
    <col min="7437" max="7437" width="7.85546875" style="201" customWidth="1"/>
    <col min="7438" max="7438" width="7.5703125" style="201" customWidth="1"/>
    <col min="7439" max="7439" width="8.42578125" style="201" customWidth="1"/>
    <col min="7440" max="7440" width="7.28515625" style="201" customWidth="1"/>
    <col min="7441" max="7441" width="7.5703125" style="201" customWidth="1"/>
    <col min="7442" max="7442" width="7" style="201" customWidth="1"/>
    <col min="7443" max="7443" width="7.7109375" style="201" customWidth="1"/>
    <col min="7444" max="7444" width="7.42578125" style="201" customWidth="1"/>
    <col min="7445" max="7445" width="8.140625" style="201" customWidth="1"/>
    <col min="7446" max="7446" width="7.5703125" style="201" customWidth="1"/>
    <col min="7447" max="7447" width="8" style="201" customWidth="1"/>
    <col min="7448" max="7448" width="7.140625" style="201" customWidth="1"/>
    <col min="7449" max="7449" width="8.140625" style="201" customWidth="1"/>
    <col min="7450" max="7450" width="7.85546875" style="201" customWidth="1"/>
    <col min="7451" max="7451" width="7.7109375" style="201" customWidth="1"/>
    <col min="7452" max="7452" width="7.140625" style="201" customWidth="1"/>
    <col min="7453" max="7453" width="7.7109375" style="201" customWidth="1"/>
    <col min="7454" max="7455" width="7.5703125" style="201" customWidth="1"/>
    <col min="7456" max="7456" width="7" style="201" customWidth="1"/>
    <col min="7457" max="7457" width="8.42578125" style="201" customWidth="1"/>
    <col min="7458" max="7458" width="8.7109375" style="201" customWidth="1"/>
    <col min="7459" max="7459" width="9.140625" style="201"/>
    <col min="7460" max="7460" width="10.28515625" style="201" customWidth="1"/>
    <col min="7461" max="7681" width="9.140625" style="201"/>
    <col min="7682" max="7682" width="8.140625" style="201" customWidth="1"/>
    <col min="7683" max="7683" width="7.28515625" style="201" customWidth="1"/>
    <col min="7684" max="7684" width="40.28515625" style="201" customWidth="1"/>
    <col min="7685" max="7685" width="8.85546875" style="201" customWidth="1"/>
    <col min="7686" max="7686" width="9.140625" style="201"/>
    <col min="7687" max="7687" width="8.140625" style="201" customWidth="1"/>
    <col min="7688" max="7688" width="8" style="201" customWidth="1"/>
    <col min="7689" max="7689" width="7.7109375" style="201" customWidth="1"/>
    <col min="7690" max="7690" width="7" style="201" customWidth="1"/>
    <col min="7691" max="7691" width="7.5703125" style="201" customWidth="1"/>
    <col min="7692" max="7692" width="7.42578125" style="201" customWidth="1"/>
    <col min="7693" max="7693" width="7.85546875" style="201" customWidth="1"/>
    <col min="7694" max="7694" width="7.5703125" style="201" customWidth="1"/>
    <col min="7695" max="7695" width="8.42578125" style="201" customWidth="1"/>
    <col min="7696" max="7696" width="7.28515625" style="201" customWidth="1"/>
    <col min="7697" max="7697" width="7.5703125" style="201" customWidth="1"/>
    <col min="7698" max="7698" width="7" style="201" customWidth="1"/>
    <col min="7699" max="7699" width="7.7109375" style="201" customWidth="1"/>
    <col min="7700" max="7700" width="7.42578125" style="201" customWidth="1"/>
    <col min="7701" max="7701" width="8.140625" style="201" customWidth="1"/>
    <col min="7702" max="7702" width="7.5703125" style="201" customWidth="1"/>
    <col min="7703" max="7703" width="8" style="201" customWidth="1"/>
    <col min="7704" max="7704" width="7.140625" style="201" customWidth="1"/>
    <col min="7705" max="7705" width="8.140625" style="201" customWidth="1"/>
    <col min="7706" max="7706" width="7.85546875" style="201" customWidth="1"/>
    <col min="7707" max="7707" width="7.7109375" style="201" customWidth="1"/>
    <col min="7708" max="7708" width="7.140625" style="201" customWidth="1"/>
    <col min="7709" max="7709" width="7.7109375" style="201" customWidth="1"/>
    <col min="7710" max="7711" width="7.5703125" style="201" customWidth="1"/>
    <col min="7712" max="7712" width="7" style="201" customWidth="1"/>
    <col min="7713" max="7713" width="8.42578125" style="201" customWidth="1"/>
    <col min="7714" max="7714" width="8.7109375" style="201" customWidth="1"/>
    <col min="7715" max="7715" width="9.140625" style="201"/>
    <col min="7716" max="7716" width="10.28515625" style="201" customWidth="1"/>
    <col min="7717" max="7937" width="9.140625" style="201"/>
    <col min="7938" max="7938" width="8.140625" style="201" customWidth="1"/>
    <col min="7939" max="7939" width="7.28515625" style="201" customWidth="1"/>
    <col min="7940" max="7940" width="40.28515625" style="201" customWidth="1"/>
    <col min="7941" max="7941" width="8.85546875" style="201" customWidth="1"/>
    <col min="7942" max="7942" width="9.140625" style="201"/>
    <col min="7943" max="7943" width="8.140625" style="201" customWidth="1"/>
    <col min="7944" max="7944" width="8" style="201" customWidth="1"/>
    <col min="7945" max="7945" width="7.7109375" style="201" customWidth="1"/>
    <col min="7946" max="7946" width="7" style="201" customWidth="1"/>
    <col min="7947" max="7947" width="7.5703125" style="201" customWidth="1"/>
    <col min="7948" max="7948" width="7.42578125" style="201" customWidth="1"/>
    <col min="7949" max="7949" width="7.85546875" style="201" customWidth="1"/>
    <col min="7950" max="7950" width="7.5703125" style="201" customWidth="1"/>
    <col min="7951" max="7951" width="8.42578125" style="201" customWidth="1"/>
    <col min="7952" max="7952" width="7.28515625" style="201" customWidth="1"/>
    <col min="7953" max="7953" width="7.5703125" style="201" customWidth="1"/>
    <col min="7954" max="7954" width="7" style="201" customWidth="1"/>
    <col min="7955" max="7955" width="7.7109375" style="201" customWidth="1"/>
    <col min="7956" max="7956" width="7.42578125" style="201" customWidth="1"/>
    <col min="7957" max="7957" width="8.140625" style="201" customWidth="1"/>
    <col min="7958" max="7958" width="7.5703125" style="201" customWidth="1"/>
    <col min="7959" max="7959" width="8" style="201" customWidth="1"/>
    <col min="7960" max="7960" width="7.140625" style="201" customWidth="1"/>
    <col min="7961" max="7961" width="8.140625" style="201" customWidth="1"/>
    <col min="7962" max="7962" width="7.85546875" style="201" customWidth="1"/>
    <col min="7963" max="7963" width="7.7109375" style="201" customWidth="1"/>
    <col min="7964" max="7964" width="7.140625" style="201" customWidth="1"/>
    <col min="7965" max="7965" width="7.7109375" style="201" customWidth="1"/>
    <col min="7966" max="7967" width="7.5703125" style="201" customWidth="1"/>
    <col min="7968" max="7968" width="7" style="201" customWidth="1"/>
    <col min="7969" max="7969" width="8.42578125" style="201" customWidth="1"/>
    <col min="7970" max="7970" width="8.7109375" style="201" customWidth="1"/>
    <col min="7971" max="7971" width="9.140625" style="201"/>
    <col min="7972" max="7972" width="10.28515625" style="201" customWidth="1"/>
    <col min="7973" max="8193" width="9.140625" style="201"/>
    <col min="8194" max="8194" width="8.140625" style="201" customWidth="1"/>
    <col min="8195" max="8195" width="7.28515625" style="201" customWidth="1"/>
    <col min="8196" max="8196" width="40.28515625" style="201" customWidth="1"/>
    <col min="8197" max="8197" width="8.85546875" style="201" customWidth="1"/>
    <col min="8198" max="8198" width="9.140625" style="201"/>
    <col min="8199" max="8199" width="8.140625" style="201" customWidth="1"/>
    <col min="8200" max="8200" width="8" style="201" customWidth="1"/>
    <col min="8201" max="8201" width="7.7109375" style="201" customWidth="1"/>
    <col min="8202" max="8202" width="7" style="201" customWidth="1"/>
    <col min="8203" max="8203" width="7.5703125" style="201" customWidth="1"/>
    <col min="8204" max="8204" width="7.42578125" style="201" customWidth="1"/>
    <col min="8205" max="8205" width="7.85546875" style="201" customWidth="1"/>
    <col min="8206" max="8206" width="7.5703125" style="201" customWidth="1"/>
    <col min="8207" max="8207" width="8.42578125" style="201" customWidth="1"/>
    <col min="8208" max="8208" width="7.28515625" style="201" customWidth="1"/>
    <col min="8209" max="8209" width="7.5703125" style="201" customWidth="1"/>
    <col min="8210" max="8210" width="7" style="201" customWidth="1"/>
    <col min="8211" max="8211" width="7.7109375" style="201" customWidth="1"/>
    <col min="8212" max="8212" width="7.42578125" style="201" customWidth="1"/>
    <col min="8213" max="8213" width="8.140625" style="201" customWidth="1"/>
    <col min="8214" max="8214" width="7.5703125" style="201" customWidth="1"/>
    <col min="8215" max="8215" width="8" style="201" customWidth="1"/>
    <col min="8216" max="8216" width="7.140625" style="201" customWidth="1"/>
    <col min="8217" max="8217" width="8.140625" style="201" customWidth="1"/>
    <col min="8218" max="8218" width="7.85546875" style="201" customWidth="1"/>
    <col min="8219" max="8219" width="7.7109375" style="201" customWidth="1"/>
    <col min="8220" max="8220" width="7.140625" style="201" customWidth="1"/>
    <col min="8221" max="8221" width="7.7109375" style="201" customWidth="1"/>
    <col min="8222" max="8223" width="7.5703125" style="201" customWidth="1"/>
    <col min="8224" max="8224" width="7" style="201" customWidth="1"/>
    <col min="8225" max="8225" width="8.42578125" style="201" customWidth="1"/>
    <col min="8226" max="8226" width="8.7109375" style="201" customWidth="1"/>
    <col min="8227" max="8227" width="9.140625" style="201"/>
    <col min="8228" max="8228" width="10.28515625" style="201" customWidth="1"/>
    <col min="8229" max="8449" width="9.140625" style="201"/>
    <col min="8450" max="8450" width="8.140625" style="201" customWidth="1"/>
    <col min="8451" max="8451" width="7.28515625" style="201" customWidth="1"/>
    <col min="8452" max="8452" width="40.28515625" style="201" customWidth="1"/>
    <col min="8453" max="8453" width="8.85546875" style="201" customWidth="1"/>
    <col min="8454" max="8454" width="9.140625" style="201"/>
    <col min="8455" max="8455" width="8.140625" style="201" customWidth="1"/>
    <col min="8456" max="8456" width="8" style="201" customWidth="1"/>
    <col min="8457" max="8457" width="7.7109375" style="201" customWidth="1"/>
    <col min="8458" max="8458" width="7" style="201" customWidth="1"/>
    <col min="8459" max="8459" width="7.5703125" style="201" customWidth="1"/>
    <col min="8460" max="8460" width="7.42578125" style="201" customWidth="1"/>
    <col min="8461" max="8461" width="7.85546875" style="201" customWidth="1"/>
    <col min="8462" max="8462" width="7.5703125" style="201" customWidth="1"/>
    <col min="8463" max="8463" width="8.42578125" style="201" customWidth="1"/>
    <col min="8464" max="8464" width="7.28515625" style="201" customWidth="1"/>
    <col min="8465" max="8465" width="7.5703125" style="201" customWidth="1"/>
    <col min="8466" max="8466" width="7" style="201" customWidth="1"/>
    <col min="8467" max="8467" width="7.7109375" style="201" customWidth="1"/>
    <col min="8468" max="8468" width="7.42578125" style="201" customWidth="1"/>
    <col min="8469" max="8469" width="8.140625" style="201" customWidth="1"/>
    <col min="8470" max="8470" width="7.5703125" style="201" customWidth="1"/>
    <col min="8471" max="8471" width="8" style="201" customWidth="1"/>
    <col min="8472" max="8472" width="7.140625" style="201" customWidth="1"/>
    <col min="8473" max="8473" width="8.140625" style="201" customWidth="1"/>
    <col min="8474" max="8474" width="7.85546875" style="201" customWidth="1"/>
    <col min="8475" max="8475" width="7.7109375" style="201" customWidth="1"/>
    <col min="8476" max="8476" width="7.140625" style="201" customWidth="1"/>
    <col min="8477" max="8477" width="7.7109375" style="201" customWidth="1"/>
    <col min="8478" max="8479" width="7.5703125" style="201" customWidth="1"/>
    <col min="8480" max="8480" width="7" style="201" customWidth="1"/>
    <col min="8481" max="8481" width="8.42578125" style="201" customWidth="1"/>
    <col min="8482" max="8482" width="8.7109375" style="201" customWidth="1"/>
    <col min="8483" max="8483" width="9.140625" style="201"/>
    <col min="8484" max="8484" width="10.28515625" style="201" customWidth="1"/>
    <col min="8485" max="8705" width="9.140625" style="201"/>
    <col min="8706" max="8706" width="8.140625" style="201" customWidth="1"/>
    <col min="8707" max="8707" width="7.28515625" style="201" customWidth="1"/>
    <col min="8708" max="8708" width="40.28515625" style="201" customWidth="1"/>
    <col min="8709" max="8709" width="8.85546875" style="201" customWidth="1"/>
    <col min="8710" max="8710" width="9.140625" style="201"/>
    <col min="8711" max="8711" width="8.140625" style="201" customWidth="1"/>
    <col min="8712" max="8712" width="8" style="201" customWidth="1"/>
    <col min="8713" max="8713" width="7.7109375" style="201" customWidth="1"/>
    <col min="8714" max="8714" width="7" style="201" customWidth="1"/>
    <col min="8715" max="8715" width="7.5703125" style="201" customWidth="1"/>
    <col min="8716" max="8716" width="7.42578125" style="201" customWidth="1"/>
    <col min="8717" max="8717" width="7.85546875" style="201" customWidth="1"/>
    <col min="8718" max="8718" width="7.5703125" style="201" customWidth="1"/>
    <col min="8719" max="8719" width="8.42578125" style="201" customWidth="1"/>
    <col min="8720" max="8720" width="7.28515625" style="201" customWidth="1"/>
    <col min="8721" max="8721" width="7.5703125" style="201" customWidth="1"/>
    <col min="8722" max="8722" width="7" style="201" customWidth="1"/>
    <col min="8723" max="8723" width="7.7109375" style="201" customWidth="1"/>
    <col min="8724" max="8724" width="7.42578125" style="201" customWidth="1"/>
    <col min="8725" max="8725" width="8.140625" style="201" customWidth="1"/>
    <col min="8726" max="8726" width="7.5703125" style="201" customWidth="1"/>
    <col min="8727" max="8727" width="8" style="201" customWidth="1"/>
    <col min="8728" max="8728" width="7.140625" style="201" customWidth="1"/>
    <col min="8729" max="8729" width="8.140625" style="201" customWidth="1"/>
    <col min="8730" max="8730" width="7.85546875" style="201" customWidth="1"/>
    <col min="8731" max="8731" width="7.7109375" style="201" customWidth="1"/>
    <col min="8732" max="8732" width="7.140625" style="201" customWidth="1"/>
    <col min="8733" max="8733" width="7.7109375" style="201" customWidth="1"/>
    <col min="8734" max="8735" width="7.5703125" style="201" customWidth="1"/>
    <col min="8736" max="8736" width="7" style="201" customWidth="1"/>
    <col min="8737" max="8737" width="8.42578125" style="201" customWidth="1"/>
    <col min="8738" max="8738" width="8.7109375" style="201" customWidth="1"/>
    <col min="8739" max="8739" width="9.140625" style="201"/>
    <col min="8740" max="8740" width="10.28515625" style="201" customWidth="1"/>
    <col min="8741" max="8961" width="9.140625" style="201"/>
    <col min="8962" max="8962" width="8.140625" style="201" customWidth="1"/>
    <col min="8963" max="8963" width="7.28515625" style="201" customWidth="1"/>
    <col min="8964" max="8964" width="40.28515625" style="201" customWidth="1"/>
    <col min="8965" max="8965" width="8.85546875" style="201" customWidth="1"/>
    <col min="8966" max="8966" width="9.140625" style="201"/>
    <col min="8967" max="8967" width="8.140625" style="201" customWidth="1"/>
    <col min="8968" max="8968" width="8" style="201" customWidth="1"/>
    <col min="8969" max="8969" width="7.7109375" style="201" customWidth="1"/>
    <col min="8970" max="8970" width="7" style="201" customWidth="1"/>
    <col min="8971" max="8971" width="7.5703125" style="201" customWidth="1"/>
    <col min="8972" max="8972" width="7.42578125" style="201" customWidth="1"/>
    <col min="8973" max="8973" width="7.85546875" style="201" customWidth="1"/>
    <col min="8974" max="8974" width="7.5703125" style="201" customWidth="1"/>
    <col min="8975" max="8975" width="8.42578125" style="201" customWidth="1"/>
    <col min="8976" max="8976" width="7.28515625" style="201" customWidth="1"/>
    <col min="8977" max="8977" width="7.5703125" style="201" customWidth="1"/>
    <col min="8978" max="8978" width="7" style="201" customWidth="1"/>
    <col min="8979" max="8979" width="7.7109375" style="201" customWidth="1"/>
    <col min="8980" max="8980" width="7.42578125" style="201" customWidth="1"/>
    <col min="8981" max="8981" width="8.140625" style="201" customWidth="1"/>
    <col min="8982" max="8982" width="7.5703125" style="201" customWidth="1"/>
    <col min="8983" max="8983" width="8" style="201" customWidth="1"/>
    <col min="8984" max="8984" width="7.140625" style="201" customWidth="1"/>
    <col min="8985" max="8985" width="8.140625" style="201" customWidth="1"/>
    <col min="8986" max="8986" width="7.85546875" style="201" customWidth="1"/>
    <col min="8987" max="8987" width="7.7109375" style="201" customWidth="1"/>
    <col min="8988" max="8988" width="7.140625" style="201" customWidth="1"/>
    <col min="8989" max="8989" width="7.7109375" style="201" customWidth="1"/>
    <col min="8990" max="8991" width="7.5703125" style="201" customWidth="1"/>
    <col min="8992" max="8992" width="7" style="201" customWidth="1"/>
    <col min="8993" max="8993" width="8.42578125" style="201" customWidth="1"/>
    <col min="8994" max="8994" width="8.7109375" style="201" customWidth="1"/>
    <col min="8995" max="8995" width="9.140625" style="201"/>
    <col min="8996" max="8996" width="10.28515625" style="201" customWidth="1"/>
    <col min="8997" max="9217" width="9.140625" style="201"/>
    <col min="9218" max="9218" width="8.140625" style="201" customWidth="1"/>
    <col min="9219" max="9219" width="7.28515625" style="201" customWidth="1"/>
    <col min="9220" max="9220" width="40.28515625" style="201" customWidth="1"/>
    <col min="9221" max="9221" width="8.85546875" style="201" customWidth="1"/>
    <col min="9222" max="9222" width="9.140625" style="201"/>
    <col min="9223" max="9223" width="8.140625" style="201" customWidth="1"/>
    <col min="9224" max="9224" width="8" style="201" customWidth="1"/>
    <col min="9225" max="9225" width="7.7109375" style="201" customWidth="1"/>
    <col min="9226" max="9226" width="7" style="201" customWidth="1"/>
    <col min="9227" max="9227" width="7.5703125" style="201" customWidth="1"/>
    <col min="9228" max="9228" width="7.42578125" style="201" customWidth="1"/>
    <col min="9229" max="9229" width="7.85546875" style="201" customWidth="1"/>
    <col min="9230" max="9230" width="7.5703125" style="201" customWidth="1"/>
    <col min="9231" max="9231" width="8.42578125" style="201" customWidth="1"/>
    <col min="9232" max="9232" width="7.28515625" style="201" customWidth="1"/>
    <col min="9233" max="9233" width="7.5703125" style="201" customWidth="1"/>
    <col min="9234" max="9234" width="7" style="201" customWidth="1"/>
    <col min="9235" max="9235" width="7.7109375" style="201" customWidth="1"/>
    <col min="9236" max="9236" width="7.42578125" style="201" customWidth="1"/>
    <col min="9237" max="9237" width="8.140625" style="201" customWidth="1"/>
    <col min="9238" max="9238" width="7.5703125" style="201" customWidth="1"/>
    <col min="9239" max="9239" width="8" style="201" customWidth="1"/>
    <col min="9240" max="9240" width="7.140625" style="201" customWidth="1"/>
    <col min="9241" max="9241" width="8.140625" style="201" customWidth="1"/>
    <col min="9242" max="9242" width="7.85546875" style="201" customWidth="1"/>
    <col min="9243" max="9243" width="7.7109375" style="201" customWidth="1"/>
    <col min="9244" max="9244" width="7.140625" style="201" customWidth="1"/>
    <col min="9245" max="9245" width="7.7109375" style="201" customWidth="1"/>
    <col min="9246" max="9247" width="7.5703125" style="201" customWidth="1"/>
    <col min="9248" max="9248" width="7" style="201" customWidth="1"/>
    <col min="9249" max="9249" width="8.42578125" style="201" customWidth="1"/>
    <col min="9250" max="9250" width="8.7109375" style="201" customWidth="1"/>
    <col min="9251" max="9251" width="9.140625" style="201"/>
    <col min="9252" max="9252" width="10.28515625" style="201" customWidth="1"/>
    <col min="9253" max="9473" width="9.140625" style="201"/>
    <col min="9474" max="9474" width="8.140625" style="201" customWidth="1"/>
    <col min="9475" max="9475" width="7.28515625" style="201" customWidth="1"/>
    <col min="9476" max="9476" width="40.28515625" style="201" customWidth="1"/>
    <col min="9477" max="9477" width="8.85546875" style="201" customWidth="1"/>
    <col min="9478" max="9478" width="9.140625" style="201"/>
    <col min="9479" max="9479" width="8.140625" style="201" customWidth="1"/>
    <col min="9480" max="9480" width="8" style="201" customWidth="1"/>
    <col min="9481" max="9481" width="7.7109375" style="201" customWidth="1"/>
    <col min="9482" max="9482" width="7" style="201" customWidth="1"/>
    <col min="9483" max="9483" width="7.5703125" style="201" customWidth="1"/>
    <col min="9484" max="9484" width="7.42578125" style="201" customWidth="1"/>
    <col min="9485" max="9485" width="7.85546875" style="201" customWidth="1"/>
    <col min="9486" max="9486" width="7.5703125" style="201" customWidth="1"/>
    <col min="9487" max="9487" width="8.42578125" style="201" customWidth="1"/>
    <col min="9488" max="9488" width="7.28515625" style="201" customWidth="1"/>
    <col min="9489" max="9489" width="7.5703125" style="201" customWidth="1"/>
    <col min="9490" max="9490" width="7" style="201" customWidth="1"/>
    <col min="9491" max="9491" width="7.7109375" style="201" customWidth="1"/>
    <col min="9492" max="9492" width="7.42578125" style="201" customWidth="1"/>
    <col min="9493" max="9493" width="8.140625" style="201" customWidth="1"/>
    <col min="9494" max="9494" width="7.5703125" style="201" customWidth="1"/>
    <col min="9495" max="9495" width="8" style="201" customWidth="1"/>
    <col min="9496" max="9496" width="7.140625" style="201" customWidth="1"/>
    <col min="9497" max="9497" width="8.140625" style="201" customWidth="1"/>
    <col min="9498" max="9498" width="7.85546875" style="201" customWidth="1"/>
    <col min="9499" max="9499" width="7.7109375" style="201" customWidth="1"/>
    <col min="9500" max="9500" width="7.140625" style="201" customWidth="1"/>
    <col min="9501" max="9501" width="7.7109375" style="201" customWidth="1"/>
    <col min="9502" max="9503" width="7.5703125" style="201" customWidth="1"/>
    <col min="9504" max="9504" width="7" style="201" customWidth="1"/>
    <col min="9505" max="9505" width="8.42578125" style="201" customWidth="1"/>
    <col min="9506" max="9506" width="8.7109375" style="201" customWidth="1"/>
    <col min="9507" max="9507" width="9.140625" style="201"/>
    <col min="9508" max="9508" width="10.28515625" style="201" customWidth="1"/>
    <col min="9509" max="9729" width="9.140625" style="201"/>
    <col min="9730" max="9730" width="8.140625" style="201" customWidth="1"/>
    <col min="9731" max="9731" width="7.28515625" style="201" customWidth="1"/>
    <col min="9732" max="9732" width="40.28515625" style="201" customWidth="1"/>
    <col min="9733" max="9733" width="8.85546875" style="201" customWidth="1"/>
    <col min="9734" max="9734" width="9.140625" style="201"/>
    <col min="9735" max="9735" width="8.140625" style="201" customWidth="1"/>
    <col min="9736" max="9736" width="8" style="201" customWidth="1"/>
    <col min="9737" max="9737" width="7.7109375" style="201" customWidth="1"/>
    <col min="9738" max="9738" width="7" style="201" customWidth="1"/>
    <col min="9739" max="9739" width="7.5703125" style="201" customWidth="1"/>
    <col min="9740" max="9740" width="7.42578125" style="201" customWidth="1"/>
    <col min="9741" max="9741" width="7.85546875" style="201" customWidth="1"/>
    <col min="9742" max="9742" width="7.5703125" style="201" customWidth="1"/>
    <col min="9743" max="9743" width="8.42578125" style="201" customWidth="1"/>
    <col min="9744" max="9744" width="7.28515625" style="201" customWidth="1"/>
    <col min="9745" max="9745" width="7.5703125" style="201" customWidth="1"/>
    <col min="9746" max="9746" width="7" style="201" customWidth="1"/>
    <col min="9747" max="9747" width="7.7109375" style="201" customWidth="1"/>
    <col min="9748" max="9748" width="7.42578125" style="201" customWidth="1"/>
    <col min="9749" max="9749" width="8.140625" style="201" customWidth="1"/>
    <col min="9750" max="9750" width="7.5703125" style="201" customWidth="1"/>
    <col min="9751" max="9751" width="8" style="201" customWidth="1"/>
    <col min="9752" max="9752" width="7.140625" style="201" customWidth="1"/>
    <col min="9753" max="9753" width="8.140625" style="201" customWidth="1"/>
    <col min="9754" max="9754" width="7.85546875" style="201" customWidth="1"/>
    <col min="9755" max="9755" width="7.7109375" style="201" customWidth="1"/>
    <col min="9756" max="9756" width="7.140625" style="201" customWidth="1"/>
    <col min="9757" max="9757" width="7.7109375" style="201" customWidth="1"/>
    <col min="9758" max="9759" width="7.5703125" style="201" customWidth="1"/>
    <col min="9760" max="9760" width="7" style="201" customWidth="1"/>
    <col min="9761" max="9761" width="8.42578125" style="201" customWidth="1"/>
    <col min="9762" max="9762" width="8.7109375" style="201" customWidth="1"/>
    <col min="9763" max="9763" width="9.140625" style="201"/>
    <col min="9764" max="9764" width="10.28515625" style="201" customWidth="1"/>
    <col min="9765" max="9985" width="9.140625" style="201"/>
    <col min="9986" max="9986" width="8.140625" style="201" customWidth="1"/>
    <col min="9987" max="9987" width="7.28515625" style="201" customWidth="1"/>
    <col min="9988" max="9988" width="40.28515625" style="201" customWidth="1"/>
    <col min="9989" max="9989" width="8.85546875" style="201" customWidth="1"/>
    <col min="9990" max="9990" width="9.140625" style="201"/>
    <col min="9991" max="9991" width="8.140625" style="201" customWidth="1"/>
    <col min="9992" max="9992" width="8" style="201" customWidth="1"/>
    <col min="9993" max="9993" width="7.7109375" style="201" customWidth="1"/>
    <col min="9994" max="9994" width="7" style="201" customWidth="1"/>
    <col min="9995" max="9995" width="7.5703125" style="201" customWidth="1"/>
    <col min="9996" max="9996" width="7.42578125" style="201" customWidth="1"/>
    <col min="9997" max="9997" width="7.85546875" style="201" customWidth="1"/>
    <col min="9998" max="9998" width="7.5703125" style="201" customWidth="1"/>
    <col min="9999" max="9999" width="8.42578125" style="201" customWidth="1"/>
    <col min="10000" max="10000" width="7.28515625" style="201" customWidth="1"/>
    <col min="10001" max="10001" width="7.5703125" style="201" customWidth="1"/>
    <col min="10002" max="10002" width="7" style="201" customWidth="1"/>
    <col min="10003" max="10003" width="7.7109375" style="201" customWidth="1"/>
    <col min="10004" max="10004" width="7.42578125" style="201" customWidth="1"/>
    <col min="10005" max="10005" width="8.140625" style="201" customWidth="1"/>
    <col min="10006" max="10006" width="7.5703125" style="201" customWidth="1"/>
    <col min="10007" max="10007" width="8" style="201" customWidth="1"/>
    <col min="10008" max="10008" width="7.140625" style="201" customWidth="1"/>
    <col min="10009" max="10009" width="8.140625" style="201" customWidth="1"/>
    <col min="10010" max="10010" width="7.85546875" style="201" customWidth="1"/>
    <col min="10011" max="10011" width="7.7109375" style="201" customWidth="1"/>
    <col min="10012" max="10012" width="7.140625" style="201" customWidth="1"/>
    <col min="10013" max="10013" width="7.7109375" style="201" customWidth="1"/>
    <col min="10014" max="10015" width="7.5703125" style="201" customWidth="1"/>
    <col min="10016" max="10016" width="7" style="201" customWidth="1"/>
    <col min="10017" max="10017" width="8.42578125" style="201" customWidth="1"/>
    <col min="10018" max="10018" width="8.7109375" style="201" customWidth="1"/>
    <col min="10019" max="10019" width="9.140625" style="201"/>
    <col min="10020" max="10020" width="10.28515625" style="201" customWidth="1"/>
    <col min="10021" max="10241" width="9.140625" style="201"/>
    <col min="10242" max="10242" width="8.140625" style="201" customWidth="1"/>
    <col min="10243" max="10243" width="7.28515625" style="201" customWidth="1"/>
    <col min="10244" max="10244" width="40.28515625" style="201" customWidth="1"/>
    <col min="10245" max="10245" width="8.85546875" style="201" customWidth="1"/>
    <col min="10246" max="10246" width="9.140625" style="201"/>
    <col min="10247" max="10247" width="8.140625" style="201" customWidth="1"/>
    <col min="10248" max="10248" width="8" style="201" customWidth="1"/>
    <col min="10249" max="10249" width="7.7109375" style="201" customWidth="1"/>
    <col min="10250" max="10250" width="7" style="201" customWidth="1"/>
    <col min="10251" max="10251" width="7.5703125" style="201" customWidth="1"/>
    <col min="10252" max="10252" width="7.42578125" style="201" customWidth="1"/>
    <col min="10253" max="10253" width="7.85546875" style="201" customWidth="1"/>
    <col min="10254" max="10254" width="7.5703125" style="201" customWidth="1"/>
    <col min="10255" max="10255" width="8.42578125" style="201" customWidth="1"/>
    <col min="10256" max="10256" width="7.28515625" style="201" customWidth="1"/>
    <col min="10257" max="10257" width="7.5703125" style="201" customWidth="1"/>
    <col min="10258" max="10258" width="7" style="201" customWidth="1"/>
    <col min="10259" max="10259" width="7.7109375" style="201" customWidth="1"/>
    <col min="10260" max="10260" width="7.42578125" style="201" customWidth="1"/>
    <col min="10261" max="10261" width="8.140625" style="201" customWidth="1"/>
    <col min="10262" max="10262" width="7.5703125" style="201" customWidth="1"/>
    <col min="10263" max="10263" width="8" style="201" customWidth="1"/>
    <col min="10264" max="10264" width="7.140625" style="201" customWidth="1"/>
    <col min="10265" max="10265" width="8.140625" style="201" customWidth="1"/>
    <col min="10266" max="10266" width="7.85546875" style="201" customWidth="1"/>
    <col min="10267" max="10267" width="7.7109375" style="201" customWidth="1"/>
    <col min="10268" max="10268" width="7.140625" style="201" customWidth="1"/>
    <col min="10269" max="10269" width="7.7109375" style="201" customWidth="1"/>
    <col min="10270" max="10271" width="7.5703125" style="201" customWidth="1"/>
    <col min="10272" max="10272" width="7" style="201" customWidth="1"/>
    <col min="10273" max="10273" width="8.42578125" style="201" customWidth="1"/>
    <col min="10274" max="10274" width="8.7109375" style="201" customWidth="1"/>
    <col min="10275" max="10275" width="9.140625" style="201"/>
    <col min="10276" max="10276" width="10.28515625" style="201" customWidth="1"/>
    <col min="10277" max="10497" width="9.140625" style="201"/>
    <col min="10498" max="10498" width="8.140625" style="201" customWidth="1"/>
    <col min="10499" max="10499" width="7.28515625" style="201" customWidth="1"/>
    <col min="10500" max="10500" width="40.28515625" style="201" customWidth="1"/>
    <col min="10501" max="10501" width="8.85546875" style="201" customWidth="1"/>
    <col min="10502" max="10502" width="9.140625" style="201"/>
    <col min="10503" max="10503" width="8.140625" style="201" customWidth="1"/>
    <col min="10504" max="10504" width="8" style="201" customWidth="1"/>
    <col min="10505" max="10505" width="7.7109375" style="201" customWidth="1"/>
    <col min="10506" max="10506" width="7" style="201" customWidth="1"/>
    <col min="10507" max="10507" width="7.5703125" style="201" customWidth="1"/>
    <col min="10508" max="10508" width="7.42578125" style="201" customWidth="1"/>
    <col min="10509" max="10509" width="7.85546875" style="201" customWidth="1"/>
    <col min="10510" max="10510" width="7.5703125" style="201" customWidth="1"/>
    <col min="10511" max="10511" width="8.42578125" style="201" customWidth="1"/>
    <col min="10512" max="10512" width="7.28515625" style="201" customWidth="1"/>
    <col min="10513" max="10513" width="7.5703125" style="201" customWidth="1"/>
    <col min="10514" max="10514" width="7" style="201" customWidth="1"/>
    <col min="10515" max="10515" width="7.7109375" style="201" customWidth="1"/>
    <col min="10516" max="10516" width="7.42578125" style="201" customWidth="1"/>
    <col min="10517" max="10517" width="8.140625" style="201" customWidth="1"/>
    <col min="10518" max="10518" width="7.5703125" style="201" customWidth="1"/>
    <col min="10519" max="10519" width="8" style="201" customWidth="1"/>
    <col min="10520" max="10520" width="7.140625" style="201" customWidth="1"/>
    <col min="10521" max="10521" width="8.140625" style="201" customWidth="1"/>
    <col min="10522" max="10522" width="7.85546875" style="201" customWidth="1"/>
    <col min="10523" max="10523" width="7.7109375" style="201" customWidth="1"/>
    <col min="10524" max="10524" width="7.140625" style="201" customWidth="1"/>
    <col min="10525" max="10525" width="7.7109375" style="201" customWidth="1"/>
    <col min="10526" max="10527" width="7.5703125" style="201" customWidth="1"/>
    <col min="10528" max="10528" width="7" style="201" customWidth="1"/>
    <col min="10529" max="10529" width="8.42578125" style="201" customWidth="1"/>
    <col min="10530" max="10530" width="8.7109375" style="201" customWidth="1"/>
    <col min="10531" max="10531" width="9.140625" style="201"/>
    <col min="10532" max="10532" width="10.28515625" style="201" customWidth="1"/>
    <col min="10533" max="10753" width="9.140625" style="201"/>
    <col min="10754" max="10754" width="8.140625" style="201" customWidth="1"/>
    <col min="10755" max="10755" width="7.28515625" style="201" customWidth="1"/>
    <col min="10756" max="10756" width="40.28515625" style="201" customWidth="1"/>
    <col min="10757" max="10757" width="8.85546875" style="201" customWidth="1"/>
    <col min="10758" max="10758" width="9.140625" style="201"/>
    <col min="10759" max="10759" width="8.140625" style="201" customWidth="1"/>
    <col min="10760" max="10760" width="8" style="201" customWidth="1"/>
    <col min="10761" max="10761" width="7.7109375" style="201" customWidth="1"/>
    <col min="10762" max="10762" width="7" style="201" customWidth="1"/>
    <col min="10763" max="10763" width="7.5703125" style="201" customWidth="1"/>
    <col min="10764" max="10764" width="7.42578125" style="201" customWidth="1"/>
    <col min="10765" max="10765" width="7.85546875" style="201" customWidth="1"/>
    <col min="10766" max="10766" width="7.5703125" style="201" customWidth="1"/>
    <col min="10767" max="10767" width="8.42578125" style="201" customWidth="1"/>
    <col min="10768" max="10768" width="7.28515625" style="201" customWidth="1"/>
    <col min="10769" max="10769" width="7.5703125" style="201" customWidth="1"/>
    <col min="10770" max="10770" width="7" style="201" customWidth="1"/>
    <col min="10771" max="10771" width="7.7109375" style="201" customWidth="1"/>
    <col min="10772" max="10772" width="7.42578125" style="201" customWidth="1"/>
    <col min="10773" max="10773" width="8.140625" style="201" customWidth="1"/>
    <col min="10774" max="10774" width="7.5703125" style="201" customWidth="1"/>
    <col min="10775" max="10775" width="8" style="201" customWidth="1"/>
    <col min="10776" max="10776" width="7.140625" style="201" customWidth="1"/>
    <col min="10777" max="10777" width="8.140625" style="201" customWidth="1"/>
    <col min="10778" max="10778" width="7.85546875" style="201" customWidth="1"/>
    <col min="10779" max="10779" width="7.7109375" style="201" customWidth="1"/>
    <col min="10780" max="10780" width="7.140625" style="201" customWidth="1"/>
    <col min="10781" max="10781" width="7.7109375" style="201" customWidth="1"/>
    <col min="10782" max="10783" width="7.5703125" style="201" customWidth="1"/>
    <col min="10784" max="10784" width="7" style="201" customWidth="1"/>
    <col min="10785" max="10785" width="8.42578125" style="201" customWidth="1"/>
    <col min="10786" max="10786" width="8.7109375" style="201" customWidth="1"/>
    <col min="10787" max="10787" width="9.140625" style="201"/>
    <col min="10788" max="10788" width="10.28515625" style="201" customWidth="1"/>
    <col min="10789" max="11009" width="9.140625" style="201"/>
    <col min="11010" max="11010" width="8.140625" style="201" customWidth="1"/>
    <col min="11011" max="11011" width="7.28515625" style="201" customWidth="1"/>
    <col min="11012" max="11012" width="40.28515625" style="201" customWidth="1"/>
    <col min="11013" max="11013" width="8.85546875" style="201" customWidth="1"/>
    <col min="11014" max="11014" width="9.140625" style="201"/>
    <col min="11015" max="11015" width="8.140625" style="201" customWidth="1"/>
    <col min="11016" max="11016" width="8" style="201" customWidth="1"/>
    <col min="11017" max="11017" width="7.7109375" style="201" customWidth="1"/>
    <col min="11018" max="11018" width="7" style="201" customWidth="1"/>
    <col min="11019" max="11019" width="7.5703125" style="201" customWidth="1"/>
    <col min="11020" max="11020" width="7.42578125" style="201" customWidth="1"/>
    <col min="11021" max="11021" width="7.85546875" style="201" customWidth="1"/>
    <col min="11022" max="11022" width="7.5703125" style="201" customWidth="1"/>
    <col min="11023" max="11023" width="8.42578125" style="201" customWidth="1"/>
    <col min="11024" max="11024" width="7.28515625" style="201" customWidth="1"/>
    <col min="11025" max="11025" width="7.5703125" style="201" customWidth="1"/>
    <col min="11026" max="11026" width="7" style="201" customWidth="1"/>
    <col min="11027" max="11027" width="7.7109375" style="201" customWidth="1"/>
    <col min="11028" max="11028" width="7.42578125" style="201" customWidth="1"/>
    <col min="11029" max="11029" width="8.140625" style="201" customWidth="1"/>
    <col min="11030" max="11030" width="7.5703125" style="201" customWidth="1"/>
    <col min="11031" max="11031" width="8" style="201" customWidth="1"/>
    <col min="11032" max="11032" width="7.140625" style="201" customWidth="1"/>
    <col min="11033" max="11033" width="8.140625" style="201" customWidth="1"/>
    <col min="11034" max="11034" width="7.85546875" style="201" customWidth="1"/>
    <col min="11035" max="11035" width="7.7109375" style="201" customWidth="1"/>
    <col min="11036" max="11036" width="7.140625" style="201" customWidth="1"/>
    <col min="11037" max="11037" width="7.7109375" style="201" customWidth="1"/>
    <col min="11038" max="11039" width="7.5703125" style="201" customWidth="1"/>
    <col min="11040" max="11040" width="7" style="201" customWidth="1"/>
    <col min="11041" max="11041" width="8.42578125" style="201" customWidth="1"/>
    <col min="11042" max="11042" width="8.7109375" style="201" customWidth="1"/>
    <col min="11043" max="11043" width="9.140625" style="201"/>
    <col min="11044" max="11044" width="10.28515625" style="201" customWidth="1"/>
    <col min="11045" max="11265" width="9.140625" style="201"/>
    <col min="11266" max="11266" width="8.140625" style="201" customWidth="1"/>
    <col min="11267" max="11267" width="7.28515625" style="201" customWidth="1"/>
    <col min="11268" max="11268" width="40.28515625" style="201" customWidth="1"/>
    <col min="11269" max="11269" width="8.85546875" style="201" customWidth="1"/>
    <col min="11270" max="11270" width="9.140625" style="201"/>
    <col min="11271" max="11271" width="8.140625" style="201" customWidth="1"/>
    <col min="11272" max="11272" width="8" style="201" customWidth="1"/>
    <col min="11273" max="11273" width="7.7109375" style="201" customWidth="1"/>
    <col min="11274" max="11274" width="7" style="201" customWidth="1"/>
    <col min="11275" max="11275" width="7.5703125" style="201" customWidth="1"/>
    <col min="11276" max="11276" width="7.42578125" style="201" customWidth="1"/>
    <col min="11277" max="11277" width="7.85546875" style="201" customWidth="1"/>
    <col min="11278" max="11278" width="7.5703125" style="201" customWidth="1"/>
    <col min="11279" max="11279" width="8.42578125" style="201" customWidth="1"/>
    <col min="11280" max="11280" width="7.28515625" style="201" customWidth="1"/>
    <col min="11281" max="11281" width="7.5703125" style="201" customWidth="1"/>
    <col min="11282" max="11282" width="7" style="201" customWidth="1"/>
    <col min="11283" max="11283" width="7.7109375" style="201" customWidth="1"/>
    <col min="11284" max="11284" width="7.42578125" style="201" customWidth="1"/>
    <col min="11285" max="11285" width="8.140625" style="201" customWidth="1"/>
    <col min="11286" max="11286" width="7.5703125" style="201" customWidth="1"/>
    <col min="11287" max="11287" width="8" style="201" customWidth="1"/>
    <col min="11288" max="11288" width="7.140625" style="201" customWidth="1"/>
    <col min="11289" max="11289" width="8.140625" style="201" customWidth="1"/>
    <col min="11290" max="11290" width="7.85546875" style="201" customWidth="1"/>
    <col min="11291" max="11291" width="7.7109375" style="201" customWidth="1"/>
    <col min="11292" max="11292" width="7.140625" style="201" customWidth="1"/>
    <col min="11293" max="11293" width="7.7109375" style="201" customWidth="1"/>
    <col min="11294" max="11295" width="7.5703125" style="201" customWidth="1"/>
    <col min="11296" max="11296" width="7" style="201" customWidth="1"/>
    <col min="11297" max="11297" width="8.42578125" style="201" customWidth="1"/>
    <col min="11298" max="11298" width="8.7109375" style="201" customWidth="1"/>
    <col min="11299" max="11299" width="9.140625" style="201"/>
    <col min="11300" max="11300" width="10.28515625" style="201" customWidth="1"/>
    <col min="11301" max="11521" width="9.140625" style="201"/>
    <col min="11522" max="11522" width="8.140625" style="201" customWidth="1"/>
    <col min="11523" max="11523" width="7.28515625" style="201" customWidth="1"/>
    <col min="11524" max="11524" width="40.28515625" style="201" customWidth="1"/>
    <col min="11525" max="11525" width="8.85546875" style="201" customWidth="1"/>
    <col min="11526" max="11526" width="9.140625" style="201"/>
    <col min="11527" max="11527" width="8.140625" style="201" customWidth="1"/>
    <col min="11528" max="11528" width="8" style="201" customWidth="1"/>
    <col min="11529" max="11529" width="7.7109375" style="201" customWidth="1"/>
    <col min="11530" max="11530" width="7" style="201" customWidth="1"/>
    <col min="11531" max="11531" width="7.5703125" style="201" customWidth="1"/>
    <col min="11532" max="11532" width="7.42578125" style="201" customWidth="1"/>
    <col min="11533" max="11533" width="7.85546875" style="201" customWidth="1"/>
    <col min="11534" max="11534" width="7.5703125" style="201" customWidth="1"/>
    <col min="11535" max="11535" width="8.42578125" style="201" customWidth="1"/>
    <col min="11536" max="11536" width="7.28515625" style="201" customWidth="1"/>
    <col min="11537" max="11537" width="7.5703125" style="201" customWidth="1"/>
    <col min="11538" max="11538" width="7" style="201" customWidth="1"/>
    <col min="11539" max="11539" width="7.7109375" style="201" customWidth="1"/>
    <col min="11540" max="11540" width="7.42578125" style="201" customWidth="1"/>
    <col min="11541" max="11541" width="8.140625" style="201" customWidth="1"/>
    <col min="11542" max="11542" width="7.5703125" style="201" customWidth="1"/>
    <col min="11543" max="11543" width="8" style="201" customWidth="1"/>
    <col min="11544" max="11544" width="7.140625" style="201" customWidth="1"/>
    <col min="11545" max="11545" width="8.140625" style="201" customWidth="1"/>
    <col min="11546" max="11546" width="7.85546875" style="201" customWidth="1"/>
    <col min="11547" max="11547" width="7.7109375" style="201" customWidth="1"/>
    <col min="11548" max="11548" width="7.140625" style="201" customWidth="1"/>
    <col min="11549" max="11549" width="7.7109375" style="201" customWidth="1"/>
    <col min="11550" max="11551" width="7.5703125" style="201" customWidth="1"/>
    <col min="11552" max="11552" width="7" style="201" customWidth="1"/>
    <col min="11553" max="11553" width="8.42578125" style="201" customWidth="1"/>
    <col min="11554" max="11554" width="8.7109375" style="201" customWidth="1"/>
    <col min="11555" max="11555" width="9.140625" style="201"/>
    <col min="11556" max="11556" width="10.28515625" style="201" customWidth="1"/>
    <col min="11557" max="11777" width="9.140625" style="201"/>
    <col min="11778" max="11778" width="8.140625" style="201" customWidth="1"/>
    <col min="11779" max="11779" width="7.28515625" style="201" customWidth="1"/>
    <col min="11780" max="11780" width="40.28515625" style="201" customWidth="1"/>
    <col min="11781" max="11781" width="8.85546875" style="201" customWidth="1"/>
    <col min="11782" max="11782" width="9.140625" style="201"/>
    <col min="11783" max="11783" width="8.140625" style="201" customWidth="1"/>
    <col min="11784" max="11784" width="8" style="201" customWidth="1"/>
    <col min="11785" max="11785" width="7.7109375" style="201" customWidth="1"/>
    <col min="11786" max="11786" width="7" style="201" customWidth="1"/>
    <col min="11787" max="11787" width="7.5703125" style="201" customWidth="1"/>
    <col min="11788" max="11788" width="7.42578125" style="201" customWidth="1"/>
    <col min="11789" max="11789" width="7.85546875" style="201" customWidth="1"/>
    <col min="11790" max="11790" width="7.5703125" style="201" customWidth="1"/>
    <col min="11791" max="11791" width="8.42578125" style="201" customWidth="1"/>
    <col min="11792" max="11792" width="7.28515625" style="201" customWidth="1"/>
    <col min="11793" max="11793" width="7.5703125" style="201" customWidth="1"/>
    <col min="11794" max="11794" width="7" style="201" customWidth="1"/>
    <col min="11795" max="11795" width="7.7109375" style="201" customWidth="1"/>
    <col min="11796" max="11796" width="7.42578125" style="201" customWidth="1"/>
    <col min="11797" max="11797" width="8.140625" style="201" customWidth="1"/>
    <col min="11798" max="11798" width="7.5703125" style="201" customWidth="1"/>
    <col min="11799" max="11799" width="8" style="201" customWidth="1"/>
    <col min="11800" max="11800" width="7.140625" style="201" customWidth="1"/>
    <col min="11801" max="11801" width="8.140625" style="201" customWidth="1"/>
    <col min="11802" max="11802" width="7.85546875" style="201" customWidth="1"/>
    <col min="11803" max="11803" width="7.7109375" style="201" customWidth="1"/>
    <col min="11804" max="11804" width="7.140625" style="201" customWidth="1"/>
    <col min="11805" max="11805" width="7.7109375" style="201" customWidth="1"/>
    <col min="11806" max="11807" width="7.5703125" style="201" customWidth="1"/>
    <col min="11808" max="11808" width="7" style="201" customWidth="1"/>
    <col min="11809" max="11809" width="8.42578125" style="201" customWidth="1"/>
    <col min="11810" max="11810" width="8.7109375" style="201" customWidth="1"/>
    <col min="11811" max="11811" width="9.140625" style="201"/>
    <col min="11812" max="11812" width="10.28515625" style="201" customWidth="1"/>
    <col min="11813" max="12033" width="9.140625" style="201"/>
    <col min="12034" max="12034" width="8.140625" style="201" customWidth="1"/>
    <col min="12035" max="12035" width="7.28515625" style="201" customWidth="1"/>
    <col min="12036" max="12036" width="40.28515625" style="201" customWidth="1"/>
    <col min="12037" max="12037" width="8.85546875" style="201" customWidth="1"/>
    <col min="12038" max="12038" width="9.140625" style="201"/>
    <col min="12039" max="12039" width="8.140625" style="201" customWidth="1"/>
    <col min="12040" max="12040" width="8" style="201" customWidth="1"/>
    <col min="12041" max="12041" width="7.7109375" style="201" customWidth="1"/>
    <col min="12042" max="12042" width="7" style="201" customWidth="1"/>
    <col min="12043" max="12043" width="7.5703125" style="201" customWidth="1"/>
    <col min="12044" max="12044" width="7.42578125" style="201" customWidth="1"/>
    <col min="12045" max="12045" width="7.85546875" style="201" customWidth="1"/>
    <col min="12046" max="12046" width="7.5703125" style="201" customWidth="1"/>
    <col min="12047" max="12047" width="8.42578125" style="201" customWidth="1"/>
    <col min="12048" max="12048" width="7.28515625" style="201" customWidth="1"/>
    <col min="12049" max="12049" width="7.5703125" style="201" customWidth="1"/>
    <col min="12050" max="12050" width="7" style="201" customWidth="1"/>
    <col min="12051" max="12051" width="7.7109375" style="201" customWidth="1"/>
    <col min="12052" max="12052" width="7.42578125" style="201" customWidth="1"/>
    <col min="12053" max="12053" width="8.140625" style="201" customWidth="1"/>
    <col min="12054" max="12054" width="7.5703125" style="201" customWidth="1"/>
    <col min="12055" max="12055" width="8" style="201" customWidth="1"/>
    <col min="12056" max="12056" width="7.140625" style="201" customWidth="1"/>
    <col min="12057" max="12057" width="8.140625" style="201" customWidth="1"/>
    <col min="12058" max="12058" width="7.85546875" style="201" customWidth="1"/>
    <col min="12059" max="12059" width="7.7109375" style="201" customWidth="1"/>
    <col min="12060" max="12060" width="7.140625" style="201" customWidth="1"/>
    <col min="12061" max="12061" width="7.7109375" style="201" customWidth="1"/>
    <col min="12062" max="12063" width="7.5703125" style="201" customWidth="1"/>
    <col min="12064" max="12064" width="7" style="201" customWidth="1"/>
    <col min="12065" max="12065" width="8.42578125" style="201" customWidth="1"/>
    <col min="12066" max="12066" width="8.7109375" style="201" customWidth="1"/>
    <col min="12067" max="12067" width="9.140625" style="201"/>
    <col min="12068" max="12068" width="10.28515625" style="201" customWidth="1"/>
    <col min="12069" max="12289" width="9.140625" style="201"/>
    <col min="12290" max="12290" width="8.140625" style="201" customWidth="1"/>
    <col min="12291" max="12291" width="7.28515625" style="201" customWidth="1"/>
    <col min="12292" max="12292" width="40.28515625" style="201" customWidth="1"/>
    <col min="12293" max="12293" width="8.85546875" style="201" customWidth="1"/>
    <col min="12294" max="12294" width="9.140625" style="201"/>
    <col min="12295" max="12295" width="8.140625" style="201" customWidth="1"/>
    <col min="12296" max="12296" width="8" style="201" customWidth="1"/>
    <col min="12297" max="12297" width="7.7109375" style="201" customWidth="1"/>
    <col min="12298" max="12298" width="7" style="201" customWidth="1"/>
    <col min="12299" max="12299" width="7.5703125" style="201" customWidth="1"/>
    <col min="12300" max="12300" width="7.42578125" style="201" customWidth="1"/>
    <col min="12301" max="12301" width="7.85546875" style="201" customWidth="1"/>
    <col min="12302" max="12302" width="7.5703125" style="201" customWidth="1"/>
    <col min="12303" max="12303" width="8.42578125" style="201" customWidth="1"/>
    <col min="12304" max="12304" width="7.28515625" style="201" customWidth="1"/>
    <col min="12305" max="12305" width="7.5703125" style="201" customWidth="1"/>
    <col min="12306" max="12306" width="7" style="201" customWidth="1"/>
    <col min="12307" max="12307" width="7.7109375" style="201" customWidth="1"/>
    <col min="12308" max="12308" width="7.42578125" style="201" customWidth="1"/>
    <col min="12309" max="12309" width="8.140625" style="201" customWidth="1"/>
    <col min="12310" max="12310" width="7.5703125" style="201" customWidth="1"/>
    <col min="12311" max="12311" width="8" style="201" customWidth="1"/>
    <col min="12312" max="12312" width="7.140625" style="201" customWidth="1"/>
    <col min="12313" max="12313" width="8.140625" style="201" customWidth="1"/>
    <col min="12314" max="12314" width="7.85546875" style="201" customWidth="1"/>
    <col min="12315" max="12315" width="7.7109375" style="201" customWidth="1"/>
    <col min="12316" max="12316" width="7.140625" style="201" customWidth="1"/>
    <col min="12317" max="12317" width="7.7109375" style="201" customWidth="1"/>
    <col min="12318" max="12319" width="7.5703125" style="201" customWidth="1"/>
    <col min="12320" max="12320" width="7" style="201" customWidth="1"/>
    <col min="12321" max="12321" width="8.42578125" style="201" customWidth="1"/>
    <col min="12322" max="12322" width="8.7109375" style="201" customWidth="1"/>
    <col min="12323" max="12323" width="9.140625" style="201"/>
    <col min="12324" max="12324" width="10.28515625" style="201" customWidth="1"/>
    <col min="12325" max="12545" width="9.140625" style="201"/>
    <col min="12546" max="12546" width="8.140625" style="201" customWidth="1"/>
    <col min="12547" max="12547" width="7.28515625" style="201" customWidth="1"/>
    <col min="12548" max="12548" width="40.28515625" style="201" customWidth="1"/>
    <col min="12549" max="12549" width="8.85546875" style="201" customWidth="1"/>
    <col min="12550" max="12550" width="9.140625" style="201"/>
    <col min="12551" max="12551" width="8.140625" style="201" customWidth="1"/>
    <col min="12552" max="12552" width="8" style="201" customWidth="1"/>
    <col min="12553" max="12553" width="7.7109375" style="201" customWidth="1"/>
    <col min="12554" max="12554" width="7" style="201" customWidth="1"/>
    <col min="12555" max="12555" width="7.5703125" style="201" customWidth="1"/>
    <col min="12556" max="12556" width="7.42578125" style="201" customWidth="1"/>
    <col min="12557" max="12557" width="7.85546875" style="201" customWidth="1"/>
    <col min="12558" max="12558" width="7.5703125" style="201" customWidth="1"/>
    <col min="12559" max="12559" width="8.42578125" style="201" customWidth="1"/>
    <col min="12560" max="12560" width="7.28515625" style="201" customWidth="1"/>
    <col min="12561" max="12561" width="7.5703125" style="201" customWidth="1"/>
    <col min="12562" max="12562" width="7" style="201" customWidth="1"/>
    <col min="12563" max="12563" width="7.7109375" style="201" customWidth="1"/>
    <col min="12564" max="12564" width="7.42578125" style="201" customWidth="1"/>
    <col min="12565" max="12565" width="8.140625" style="201" customWidth="1"/>
    <col min="12566" max="12566" width="7.5703125" style="201" customWidth="1"/>
    <col min="12567" max="12567" width="8" style="201" customWidth="1"/>
    <col min="12568" max="12568" width="7.140625" style="201" customWidth="1"/>
    <col min="12569" max="12569" width="8.140625" style="201" customWidth="1"/>
    <col min="12570" max="12570" width="7.85546875" style="201" customWidth="1"/>
    <col min="12571" max="12571" width="7.7109375" style="201" customWidth="1"/>
    <col min="12572" max="12572" width="7.140625" style="201" customWidth="1"/>
    <col min="12573" max="12573" width="7.7109375" style="201" customWidth="1"/>
    <col min="12574" max="12575" width="7.5703125" style="201" customWidth="1"/>
    <col min="12576" max="12576" width="7" style="201" customWidth="1"/>
    <col min="12577" max="12577" width="8.42578125" style="201" customWidth="1"/>
    <col min="12578" max="12578" width="8.7109375" style="201" customWidth="1"/>
    <col min="12579" max="12579" width="9.140625" style="201"/>
    <col min="12580" max="12580" width="10.28515625" style="201" customWidth="1"/>
    <col min="12581" max="12801" width="9.140625" style="201"/>
    <col min="12802" max="12802" width="8.140625" style="201" customWidth="1"/>
    <col min="12803" max="12803" width="7.28515625" style="201" customWidth="1"/>
    <col min="12804" max="12804" width="40.28515625" style="201" customWidth="1"/>
    <col min="12805" max="12805" width="8.85546875" style="201" customWidth="1"/>
    <col min="12806" max="12806" width="9.140625" style="201"/>
    <col min="12807" max="12807" width="8.140625" style="201" customWidth="1"/>
    <col min="12808" max="12808" width="8" style="201" customWidth="1"/>
    <col min="12809" max="12809" width="7.7109375" style="201" customWidth="1"/>
    <col min="12810" max="12810" width="7" style="201" customWidth="1"/>
    <col min="12811" max="12811" width="7.5703125" style="201" customWidth="1"/>
    <col min="12812" max="12812" width="7.42578125" style="201" customWidth="1"/>
    <col min="12813" max="12813" width="7.85546875" style="201" customWidth="1"/>
    <col min="12814" max="12814" width="7.5703125" style="201" customWidth="1"/>
    <col min="12815" max="12815" width="8.42578125" style="201" customWidth="1"/>
    <col min="12816" max="12816" width="7.28515625" style="201" customWidth="1"/>
    <col min="12817" max="12817" width="7.5703125" style="201" customWidth="1"/>
    <col min="12818" max="12818" width="7" style="201" customWidth="1"/>
    <col min="12819" max="12819" width="7.7109375" style="201" customWidth="1"/>
    <col min="12820" max="12820" width="7.42578125" style="201" customWidth="1"/>
    <col min="12821" max="12821" width="8.140625" style="201" customWidth="1"/>
    <col min="12822" max="12822" width="7.5703125" style="201" customWidth="1"/>
    <col min="12823" max="12823" width="8" style="201" customWidth="1"/>
    <col min="12824" max="12824" width="7.140625" style="201" customWidth="1"/>
    <col min="12825" max="12825" width="8.140625" style="201" customWidth="1"/>
    <col min="12826" max="12826" width="7.85546875" style="201" customWidth="1"/>
    <col min="12827" max="12827" width="7.7109375" style="201" customWidth="1"/>
    <col min="12828" max="12828" width="7.140625" style="201" customWidth="1"/>
    <col min="12829" max="12829" width="7.7109375" style="201" customWidth="1"/>
    <col min="12830" max="12831" width="7.5703125" style="201" customWidth="1"/>
    <col min="12832" max="12832" width="7" style="201" customWidth="1"/>
    <col min="12833" max="12833" width="8.42578125" style="201" customWidth="1"/>
    <col min="12834" max="12834" width="8.7109375" style="201" customWidth="1"/>
    <col min="12835" max="12835" width="9.140625" style="201"/>
    <col min="12836" max="12836" width="10.28515625" style="201" customWidth="1"/>
    <col min="12837" max="13057" width="9.140625" style="201"/>
    <col min="13058" max="13058" width="8.140625" style="201" customWidth="1"/>
    <col min="13059" max="13059" width="7.28515625" style="201" customWidth="1"/>
    <col min="13060" max="13060" width="40.28515625" style="201" customWidth="1"/>
    <col min="13061" max="13061" width="8.85546875" style="201" customWidth="1"/>
    <col min="13062" max="13062" width="9.140625" style="201"/>
    <col min="13063" max="13063" width="8.140625" style="201" customWidth="1"/>
    <col min="13064" max="13064" width="8" style="201" customWidth="1"/>
    <col min="13065" max="13065" width="7.7109375" style="201" customWidth="1"/>
    <col min="13066" max="13066" width="7" style="201" customWidth="1"/>
    <col min="13067" max="13067" width="7.5703125" style="201" customWidth="1"/>
    <col min="13068" max="13068" width="7.42578125" style="201" customWidth="1"/>
    <col min="13069" max="13069" width="7.85546875" style="201" customWidth="1"/>
    <col min="13070" max="13070" width="7.5703125" style="201" customWidth="1"/>
    <col min="13071" max="13071" width="8.42578125" style="201" customWidth="1"/>
    <col min="13072" max="13072" width="7.28515625" style="201" customWidth="1"/>
    <col min="13073" max="13073" width="7.5703125" style="201" customWidth="1"/>
    <col min="13074" max="13074" width="7" style="201" customWidth="1"/>
    <col min="13075" max="13075" width="7.7109375" style="201" customWidth="1"/>
    <col min="13076" max="13076" width="7.42578125" style="201" customWidth="1"/>
    <col min="13077" max="13077" width="8.140625" style="201" customWidth="1"/>
    <col min="13078" max="13078" width="7.5703125" style="201" customWidth="1"/>
    <col min="13079" max="13079" width="8" style="201" customWidth="1"/>
    <col min="13080" max="13080" width="7.140625" style="201" customWidth="1"/>
    <col min="13081" max="13081" width="8.140625" style="201" customWidth="1"/>
    <col min="13082" max="13082" width="7.85546875" style="201" customWidth="1"/>
    <col min="13083" max="13083" width="7.7109375" style="201" customWidth="1"/>
    <col min="13084" max="13084" width="7.140625" style="201" customWidth="1"/>
    <col min="13085" max="13085" width="7.7109375" style="201" customWidth="1"/>
    <col min="13086" max="13087" width="7.5703125" style="201" customWidth="1"/>
    <col min="13088" max="13088" width="7" style="201" customWidth="1"/>
    <col min="13089" max="13089" width="8.42578125" style="201" customWidth="1"/>
    <col min="13090" max="13090" width="8.7109375" style="201" customWidth="1"/>
    <col min="13091" max="13091" width="9.140625" style="201"/>
    <col min="13092" max="13092" width="10.28515625" style="201" customWidth="1"/>
    <col min="13093" max="13313" width="9.140625" style="201"/>
    <col min="13314" max="13314" width="8.140625" style="201" customWidth="1"/>
    <col min="13315" max="13315" width="7.28515625" style="201" customWidth="1"/>
    <col min="13316" max="13316" width="40.28515625" style="201" customWidth="1"/>
    <col min="13317" max="13317" width="8.85546875" style="201" customWidth="1"/>
    <col min="13318" max="13318" width="9.140625" style="201"/>
    <col min="13319" max="13319" width="8.140625" style="201" customWidth="1"/>
    <col min="13320" max="13320" width="8" style="201" customWidth="1"/>
    <col min="13321" max="13321" width="7.7109375" style="201" customWidth="1"/>
    <col min="13322" max="13322" width="7" style="201" customWidth="1"/>
    <col min="13323" max="13323" width="7.5703125" style="201" customWidth="1"/>
    <col min="13324" max="13324" width="7.42578125" style="201" customWidth="1"/>
    <col min="13325" max="13325" width="7.85546875" style="201" customWidth="1"/>
    <col min="13326" max="13326" width="7.5703125" style="201" customWidth="1"/>
    <col min="13327" max="13327" width="8.42578125" style="201" customWidth="1"/>
    <col min="13328" max="13328" width="7.28515625" style="201" customWidth="1"/>
    <col min="13329" max="13329" width="7.5703125" style="201" customWidth="1"/>
    <col min="13330" max="13330" width="7" style="201" customWidth="1"/>
    <col min="13331" max="13331" width="7.7109375" style="201" customWidth="1"/>
    <col min="13332" max="13332" width="7.42578125" style="201" customWidth="1"/>
    <col min="13333" max="13333" width="8.140625" style="201" customWidth="1"/>
    <col min="13334" max="13334" width="7.5703125" style="201" customWidth="1"/>
    <col min="13335" max="13335" width="8" style="201" customWidth="1"/>
    <col min="13336" max="13336" width="7.140625" style="201" customWidth="1"/>
    <col min="13337" max="13337" width="8.140625" style="201" customWidth="1"/>
    <col min="13338" max="13338" width="7.85546875" style="201" customWidth="1"/>
    <col min="13339" max="13339" width="7.7109375" style="201" customWidth="1"/>
    <col min="13340" max="13340" width="7.140625" style="201" customWidth="1"/>
    <col min="13341" max="13341" width="7.7109375" style="201" customWidth="1"/>
    <col min="13342" max="13343" width="7.5703125" style="201" customWidth="1"/>
    <col min="13344" max="13344" width="7" style="201" customWidth="1"/>
    <col min="13345" max="13345" width="8.42578125" style="201" customWidth="1"/>
    <col min="13346" max="13346" width="8.7109375" style="201" customWidth="1"/>
    <col min="13347" max="13347" width="9.140625" style="201"/>
    <col min="13348" max="13348" width="10.28515625" style="201" customWidth="1"/>
    <col min="13349" max="13569" width="9.140625" style="201"/>
    <col min="13570" max="13570" width="8.140625" style="201" customWidth="1"/>
    <col min="13571" max="13571" width="7.28515625" style="201" customWidth="1"/>
    <col min="13572" max="13572" width="40.28515625" style="201" customWidth="1"/>
    <col min="13573" max="13573" width="8.85546875" style="201" customWidth="1"/>
    <col min="13574" max="13574" width="9.140625" style="201"/>
    <col min="13575" max="13575" width="8.140625" style="201" customWidth="1"/>
    <col min="13576" max="13576" width="8" style="201" customWidth="1"/>
    <col min="13577" max="13577" width="7.7109375" style="201" customWidth="1"/>
    <col min="13578" max="13578" width="7" style="201" customWidth="1"/>
    <col min="13579" max="13579" width="7.5703125" style="201" customWidth="1"/>
    <col min="13580" max="13580" width="7.42578125" style="201" customWidth="1"/>
    <col min="13581" max="13581" width="7.85546875" style="201" customWidth="1"/>
    <col min="13582" max="13582" width="7.5703125" style="201" customWidth="1"/>
    <col min="13583" max="13583" width="8.42578125" style="201" customWidth="1"/>
    <col min="13584" max="13584" width="7.28515625" style="201" customWidth="1"/>
    <col min="13585" max="13585" width="7.5703125" style="201" customWidth="1"/>
    <col min="13586" max="13586" width="7" style="201" customWidth="1"/>
    <col min="13587" max="13587" width="7.7109375" style="201" customWidth="1"/>
    <col min="13588" max="13588" width="7.42578125" style="201" customWidth="1"/>
    <col min="13589" max="13589" width="8.140625" style="201" customWidth="1"/>
    <col min="13590" max="13590" width="7.5703125" style="201" customWidth="1"/>
    <col min="13591" max="13591" width="8" style="201" customWidth="1"/>
    <col min="13592" max="13592" width="7.140625" style="201" customWidth="1"/>
    <col min="13593" max="13593" width="8.140625" style="201" customWidth="1"/>
    <col min="13594" max="13594" width="7.85546875" style="201" customWidth="1"/>
    <col min="13595" max="13595" width="7.7109375" style="201" customWidth="1"/>
    <col min="13596" max="13596" width="7.140625" style="201" customWidth="1"/>
    <col min="13597" max="13597" width="7.7109375" style="201" customWidth="1"/>
    <col min="13598" max="13599" width="7.5703125" style="201" customWidth="1"/>
    <col min="13600" max="13600" width="7" style="201" customWidth="1"/>
    <col min="13601" max="13601" width="8.42578125" style="201" customWidth="1"/>
    <col min="13602" max="13602" width="8.7109375" style="201" customWidth="1"/>
    <col min="13603" max="13603" width="9.140625" style="201"/>
    <col min="13604" max="13604" width="10.28515625" style="201" customWidth="1"/>
    <col min="13605" max="13825" width="9.140625" style="201"/>
    <col min="13826" max="13826" width="8.140625" style="201" customWidth="1"/>
    <col min="13827" max="13827" width="7.28515625" style="201" customWidth="1"/>
    <col min="13828" max="13828" width="40.28515625" style="201" customWidth="1"/>
    <col min="13829" max="13829" width="8.85546875" style="201" customWidth="1"/>
    <col min="13830" max="13830" width="9.140625" style="201"/>
    <col min="13831" max="13831" width="8.140625" style="201" customWidth="1"/>
    <col min="13832" max="13832" width="8" style="201" customWidth="1"/>
    <col min="13833" max="13833" width="7.7109375" style="201" customWidth="1"/>
    <col min="13834" max="13834" width="7" style="201" customWidth="1"/>
    <col min="13835" max="13835" width="7.5703125" style="201" customWidth="1"/>
    <col min="13836" max="13836" width="7.42578125" style="201" customWidth="1"/>
    <col min="13837" max="13837" width="7.85546875" style="201" customWidth="1"/>
    <col min="13838" max="13838" width="7.5703125" style="201" customWidth="1"/>
    <col min="13839" max="13839" width="8.42578125" style="201" customWidth="1"/>
    <col min="13840" max="13840" width="7.28515625" style="201" customWidth="1"/>
    <col min="13841" max="13841" width="7.5703125" style="201" customWidth="1"/>
    <col min="13842" max="13842" width="7" style="201" customWidth="1"/>
    <col min="13843" max="13843" width="7.7109375" style="201" customWidth="1"/>
    <col min="13844" max="13844" width="7.42578125" style="201" customWidth="1"/>
    <col min="13845" max="13845" width="8.140625" style="201" customWidth="1"/>
    <col min="13846" max="13846" width="7.5703125" style="201" customWidth="1"/>
    <col min="13847" max="13847" width="8" style="201" customWidth="1"/>
    <col min="13848" max="13848" width="7.140625" style="201" customWidth="1"/>
    <col min="13849" max="13849" width="8.140625" style="201" customWidth="1"/>
    <col min="13850" max="13850" width="7.85546875" style="201" customWidth="1"/>
    <col min="13851" max="13851" width="7.7109375" style="201" customWidth="1"/>
    <col min="13852" max="13852" width="7.140625" style="201" customWidth="1"/>
    <col min="13853" max="13853" width="7.7109375" style="201" customWidth="1"/>
    <col min="13854" max="13855" width="7.5703125" style="201" customWidth="1"/>
    <col min="13856" max="13856" width="7" style="201" customWidth="1"/>
    <col min="13857" max="13857" width="8.42578125" style="201" customWidth="1"/>
    <col min="13858" max="13858" width="8.7109375" style="201" customWidth="1"/>
    <col min="13859" max="13859" width="9.140625" style="201"/>
    <col min="13860" max="13860" width="10.28515625" style="201" customWidth="1"/>
    <col min="13861" max="14081" width="9.140625" style="201"/>
    <col min="14082" max="14082" width="8.140625" style="201" customWidth="1"/>
    <col min="14083" max="14083" width="7.28515625" style="201" customWidth="1"/>
    <col min="14084" max="14084" width="40.28515625" style="201" customWidth="1"/>
    <col min="14085" max="14085" width="8.85546875" style="201" customWidth="1"/>
    <col min="14086" max="14086" width="9.140625" style="201"/>
    <col min="14087" max="14087" width="8.140625" style="201" customWidth="1"/>
    <col min="14088" max="14088" width="8" style="201" customWidth="1"/>
    <col min="14089" max="14089" width="7.7109375" style="201" customWidth="1"/>
    <col min="14090" max="14090" width="7" style="201" customWidth="1"/>
    <col min="14091" max="14091" width="7.5703125" style="201" customWidth="1"/>
    <col min="14092" max="14092" width="7.42578125" style="201" customWidth="1"/>
    <col min="14093" max="14093" width="7.85546875" style="201" customWidth="1"/>
    <col min="14094" max="14094" width="7.5703125" style="201" customWidth="1"/>
    <col min="14095" max="14095" width="8.42578125" style="201" customWidth="1"/>
    <col min="14096" max="14096" width="7.28515625" style="201" customWidth="1"/>
    <col min="14097" max="14097" width="7.5703125" style="201" customWidth="1"/>
    <col min="14098" max="14098" width="7" style="201" customWidth="1"/>
    <col min="14099" max="14099" width="7.7109375" style="201" customWidth="1"/>
    <col min="14100" max="14100" width="7.42578125" style="201" customWidth="1"/>
    <col min="14101" max="14101" width="8.140625" style="201" customWidth="1"/>
    <col min="14102" max="14102" width="7.5703125" style="201" customWidth="1"/>
    <col min="14103" max="14103" width="8" style="201" customWidth="1"/>
    <col min="14104" max="14104" width="7.140625" style="201" customWidth="1"/>
    <col min="14105" max="14105" width="8.140625" style="201" customWidth="1"/>
    <col min="14106" max="14106" width="7.85546875" style="201" customWidth="1"/>
    <col min="14107" max="14107" width="7.7109375" style="201" customWidth="1"/>
    <col min="14108" max="14108" width="7.140625" style="201" customWidth="1"/>
    <col min="14109" max="14109" width="7.7109375" style="201" customWidth="1"/>
    <col min="14110" max="14111" width="7.5703125" style="201" customWidth="1"/>
    <col min="14112" max="14112" width="7" style="201" customWidth="1"/>
    <col min="14113" max="14113" width="8.42578125" style="201" customWidth="1"/>
    <col min="14114" max="14114" width="8.7109375" style="201" customWidth="1"/>
    <col min="14115" max="14115" width="9.140625" style="201"/>
    <col min="14116" max="14116" width="10.28515625" style="201" customWidth="1"/>
    <col min="14117" max="14337" width="9.140625" style="201"/>
    <col min="14338" max="14338" width="8.140625" style="201" customWidth="1"/>
    <col min="14339" max="14339" width="7.28515625" style="201" customWidth="1"/>
    <col min="14340" max="14340" width="40.28515625" style="201" customWidth="1"/>
    <col min="14341" max="14341" width="8.85546875" style="201" customWidth="1"/>
    <col min="14342" max="14342" width="9.140625" style="201"/>
    <col min="14343" max="14343" width="8.140625" style="201" customWidth="1"/>
    <col min="14344" max="14344" width="8" style="201" customWidth="1"/>
    <col min="14345" max="14345" width="7.7109375" style="201" customWidth="1"/>
    <col min="14346" max="14346" width="7" style="201" customWidth="1"/>
    <col min="14347" max="14347" width="7.5703125" style="201" customWidth="1"/>
    <col min="14348" max="14348" width="7.42578125" style="201" customWidth="1"/>
    <col min="14349" max="14349" width="7.85546875" style="201" customWidth="1"/>
    <col min="14350" max="14350" width="7.5703125" style="201" customWidth="1"/>
    <col min="14351" max="14351" width="8.42578125" style="201" customWidth="1"/>
    <col min="14352" max="14352" width="7.28515625" style="201" customWidth="1"/>
    <col min="14353" max="14353" width="7.5703125" style="201" customWidth="1"/>
    <col min="14354" max="14354" width="7" style="201" customWidth="1"/>
    <col min="14355" max="14355" width="7.7109375" style="201" customWidth="1"/>
    <col min="14356" max="14356" width="7.42578125" style="201" customWidth="1"/>
    <col min="14357" max="14357" width="8.140625" style="201" customWidth="1"/>
    <col min="14358" max="14358" width="7.5703125" style="201" customWidth="1"/>
    <col min="14359" max="14359" width="8" style="201" customWidth="1"/>
    <col min="14360" max="14360" width="7.140625" style="201" customWidth="1"/>
    <col min="14361" max="14361" width="8.140625" style="201" customWidth="1"/>
    <col min="14362" max="14362" width="7.85546875" style="201" customWidth="1"/>
    <col min="14363" max="14363" width="7.7109375" style="201" customWidth="1"/>
    <col min="14364" max="14364" width="7.140625" style="201" customWidth="1"/>
    <col min="14365" max="14365" width="7.7109375" style="201" customWidth="1"/>
    <col min="14366" max="14367" width="7.5703125" style="201" customWidth="1"/>
    <col min="14368" max="14368" width="7" style="201" customWidth="1"/>
    <col min="14369" max="14369" width="8.42578125" style="201" customWidth="1"/>
    <col min="14370" max="14370" width="8.7109375" style="201" customWidth="1"/>
    <col min="14371" max="14371" width="9.140625" style="201"/>
    <col min="14372" max="14372" width="10.28515625" style="201" customWidth="1"/>
    <col min="14373" max="14593" width="9.140625" style="201"/>
    <col min="14594" max="14594" width="8.140625" style="201" customWidth="1"/>
    <col min="14595" max="14595" width="7.28515625" style="201" customWidth="1"/>
    <col min="14596" max="14596" width="40.28515625" style="201" customWidth="1"/>
    <col min="14597" max="14597" width="8.85546875" style="201" customWidth="1"/>
    <col min="14598" max="14598" width="9.140625" style="201"/>
    <col min="14599" max="14599" width="8.140625" style="201" customWidth="1"/>
    <col min="14600" max="14600" width="8" style="201" customWidth="1"/>
    <col min="14601" max="14601" width="7.7109375" style="201" customWidth="1"/>
    <col min="14602" max="14602" width="7" style="201" customWidth="1"/>
    <col min="14603" max="14603" width="7.5703125" style="201" customWidth="1"/>
    <col min="14604" max="14604" width="7.42578125" style="201" customWidth="1"/>
    <col min="14605" max="14605" width="7.85546875" style="201" customWidth="1"/>
    <col min="14606" max="14606" width="7.5703125" style="201" customWidth="1"/>
    <col min="14607" max="14607" width="8.42578125" style="201" customWidth="1"/>
    <col min="14608" max="14608" width="7.28515625" style="201" customWidth="1"/>
    <col min="14609" max="14609" width="7.5703125" style="201" customWidth="1"/>
    <col min="14610" max="14610" width="7" style="201" customWidth="1"/>
    <col min="14611" max="14611" width="7.7109375" style="201" customWidth="1"/>
    <col min="14612" max="14612" width="7.42578125" style="201" customWidth="1"/>
    <col min="14613" max="14613" width="8.140625" style="201" customWidth="1"/>
    <col min="14614" max="14614" width="7.5703125" style="201" customWidth="1"/>
    <col min="14615" max="14615" width="8" style="201" customWidth="1"/>
    <col min="14616" max="14616" width="7.140625" style="201" customWidth="1"/>
    <col min="14617" max="14617" width="8.140625" style="201" customWidth="1"/>
    <col min="14618" max="14618" width="7.85546875" style="201" customWidth="1"/>
    <col min="14619" max="14619" width="7.7109375" style="201" customWidth="1"/>
    <col min="14620" max="14620" width="7.140625" style="201" customWidth="1"/>
    <col min="14621" max="14621" width="7.7109375" style="201" customWidth="1"/>
    <col min="14622" max="14623" width="7.5703125" style="201" customWidth="1"/>
    <col min="14624" max="14624" width="7" style="201" customWidth="1"/>
    <col min="14625" max="14625" width="8.42578125" style="201" customWidth="1"/>
    <col min="14626" max="14626" width="8.7109375" style="201" customWidth="1"/>
    <col min="14627" max="14627" width="9.140625" style="201"/>
    <col min="14628" max="14628" width="10.28515625" style="201" customWidth="1"/>
    <col min="14629" max="14849" width="9.140625" style="201"/>
    <col min="14850" max="14850" width="8.140625" style="201" customWidth="1"/>
    <col min="14851" max="14851" width="7.28515625" style="201" customWidth="1"/>
    <col min="14852" max="14852" width="40.28515625" style="201" customWidth="1"/>
    <col min="14853" max="14853" width="8.85546875" style="201" customWidth="1"/>
    <col min="14854" max="14854" width="9.140625" style="201"/>
    <col min="14855" max="14855" width="8.140625" style="201" customWidth="1"/>
    <col min="14856" max="14856" width="8" style="201" customWidth="1"/>
    <col min="14857" max="14857" width="7.7109375" style="201" customWidth="1"/>
    <col min="14858" max="14858" width="7" style="201" customWidth="1"/>
    <col min="14859" max="14859" width="7.5703125" style="201" customWidth="1"/>
    <col min="14860" max="14860" width="7.42578125" style="201" customWidth="1"/>
    <col min="14861" max="14861" width="7.85546875" style="201" customWidth="1"/>
    <col min="14862" max="14862" width="7.5703125" style="201" customWidth="1"/>
    <col min="14863" max="14863" width="8.42578125" style="201" customWidth="1"/>
    <col min="14864" max="14864" width="7.28515625" style="201" customWidth="1"/>
    <col min="14865" max="14865" width="7.5703125" style="201" customWidth="1"/>
    <col min="14866" max="14866" width="7" style="201" customWidth="1"/>
    <col min="14867" max="14867" width="7.7109375" style="201" customWidth="1"/>
    <col min="14868" max="14868" width="7.42578125" style="201" customWidth="1"/>
    <col min="14869" max="14869" width="8.140625" style="201" customWidth="1"/>
    <col min="14870" max="14870" width="7.5703125" style="201" customWidth="1"/>
    <col min="14871" max="14871" width="8" style="201" customWidth="1"/>
    <col min="14872" max="14872" width="7.140625" style="201" customWidth="1"/>
    <col min="14873" max="14873" width="8.140625" style="201" customWidth="1"/>
    <col min="14874" max="14874" width="7.85546875" style="201" customWidth="1"/>
    <col min="14875" max="14875" width="7.7109375" style="201" customWidth="1"/>
    <col min="14876" max="14876" width="7.140625" style="201" customWidth="1"/>
    <col min="14877" max="14877" width="7.7109375" style="201" customWidth="1"/>
    <col min="14878" max="14879" width="7.5703125" style="201" customWidth="1"/>
    <col min="14880" max="14880" width="7" style="201" customWidth="1"/>
    <col min="14881" max="14881" width="8.42578125" style="201" customWidth="1"/>
    <col min="14882" max="14882" width="8.7109375" style="201" customWidth="1"/>
    <col min="14883" max="14883" width="9.140625" style="201"/>
    <col min="14884" max="14884" width="10.28515625" style="201" customWidth="1"/>
    <col min="14885" max="15105" width="9.140625" style="201"/>
    <col min="15106" max="15106" width="8.140625" style="201" customWidth="1"/>
    <col min="15107" max="15107" width="7.28515625" style="201" customWidth="1"/>
    <col min="15108" max="15108" width="40.28515625" style="201" customWidth="1"/>
    <col min="15109" max="15109" width="8.85546875" style="201" customWidth="1"/>
    <col min="15110" max="15110" width="9.140625" style="201"/>
    <col min="15111" max="15111" width="8.140625" style="201" customWidth="1"/>
    <col min="15112" max="15112" width="8" style="201" customWidth="1"/>
    <col min="15113" max="15113" width="7.7109375" style="201" customWidth="1"/>
    <col min="15114" max="15114" width="7" style="201" customWidth="1"/>
    <col min="15115" max="15115" width="7.5703125" style="201" customWidth="1"/>
    <col min="15116" max="15116" width="7.42578125" style="201" customWidth="1"/>
    <col min="15117" max="15117" width="7.85546875" style="201" customWidth="1"/>
    <col min="15118" max="15118" width="7.5703125" style="201" customWidth="1"/>
    <col min="15119" max="15119" width="8.42578125" style="201" customWidth="1"/>
    <col min="15120" max="15120" width="7.28515625" style="201" customWidth="1"/>
    <col min="15121" max="15121" width="7.5703125" style="201" customWidth="1"/>
    <col min="15122" max="15122" width="7" style="201" customWidth="1"/>
    <col min="15123" max="15123" width="7.7109375" style="201" customWidth="1"/>
    <col min="15124" max="15124" width="7.42578125" style="201" customWidth="1"/>
    <col min="15125" max="15125" width="8.140625" style="201" customWidth="1"/>
    <col min="15126" max="15126" width="7.5703125" style="201" customWidth="1"/>
    <col min="15127" max="15127" width="8" style="201" customWidth="1"/>
    <col min="15128" max="15128" width="7.140625" style="201" customWidth="1"/>
    <col min="15129" max="15129" width="8.140625" style="201" customWidth="1"/>
    <col min="15130" max="15130" width="7.85546875" style="201" customWidth="1"/>
    <col min="15131" max="15131" width="7.7109375" style="201" customWidth="1"/>
    <col min="15132" max="15132" width="7.140625" style="201" customWidth="1"/>
    <col min="15133" max="15133" width="7.7109375" style="201" customWidth="1"/>
    <col min="15134" max="15135" width="7.5703125" style="201" customWidth="1"/>
    <col min="15136" max="15136" width="7" style="201" customWidth="1"/>
    <col min="15137" max="15137" width="8.42578125" style="201" customWidth="1"/>
    <col min="15138" max="15138" width="8.7109375" style="201" customWidth="1"/>
    <col min="15139" max="15139" width="9.140625" style="201"/>
    <col min="15140" max="15140" width="10.28515625" style="201" customWidth="1"/>
    <col min="15141" max="15361" width="9.140625" style="201"/>
    <col min="15362" max="15362" width="8.140625" style="201" customWidth="1"/>
    <col min="15363" max="15363" width="7.28515625" style="201" customWidth="1"/>
    <col min="15364" max="15364" width="40.28515625" style="201" customWidth="1"/>
    <col min="15365" max="15365" width="8.85546875" style="201" customWidth="1"/>
    <col min="15366" max="15366" width="9.140625" style="201"/>
    <col min="15367" max="15367" width="8.140625" style="201" customWidth="1"/>
    <col min="15368" max="15368" width="8" style="201" customWidth="1"/>
    <col min="15369" max="15369" width="7.7109375" style="201" customWidth="1"/>
    <col min="15370" max="15370" width="7" style="201" customWidth="1"/>
    <col min="15371" max="15371" width="7.5703125" style="201" customWidth="1"/>
    <col min="15372" max="15372" width="7.42578125" style="201" customWidth="1"/>
    <col min="15373" max="15373" width="7.85546875" style="201" customWidth="1"/>
    <col min="15374" max="15374" width="7.5703125" style="201" customWidth="1"/>
    <col min="15375" max="15375" width="8.42578125" style="201" customWidth="1"/>
    <col min="15376" max="15376" width="7.28515625" style="201" customWidth="1"/>
    <col min="15377" max="15377" width="7.5703125" style="201" customWidth="1"/>
    <col min="15378" max="15378" width="7" style="201" customWidth="1"/>
    <col min="15379" max="15379" width="7.7109375" style="201" customWidth="1"/>
    <col min="15380" max="15380" width="7.42578125" style="201" customWidth="1"/>
    <col min="15381" max="15381" width="8.140625" style="201" customWidth="1"/>
    <col min="15382" max="15382" width="7.5703125" style="201" customWidth="1"/>
    <col min="15383" max="15383" width="8" style="201" customWidth="1"/>
    <col min="15384" max="15384" width="7.140625" style="201" customWidth="1"/>
    <col min="15385" max="15385" width="8.140625" style="201" customWidth="1"/>
    <col min="15386" max="15386" width="7.85546875" style="201" customWidth="1"/>
    <col min="15387" max="15387" width="7.7109375" style="201" customWidth="1"/>
    <col min="15388" max="15388" width="7.140625" style="201" customWidth="1"/>
    <col min="15389" max="15389" width="7.7109375" style="201" customWidth="1"/>
    <col min="15390" max="15391" width="7.5703125" style="201" customWidth="1"/>
    <col min="15392" max="15392" width="7" style="201" customWidth="1"/>
    <col min="15393" max="15393" width="8.42578125" style="201" customWidth="1"/>
    <col min="15394" max="15394" width="8.7109375" style="201" customWidth="1"/>
    <col min="15395" max="15395" width="9.140625" style="201"/>
    <col min="15396" max="15396" width="10.28515625" style="201" customWidth="1"/>
    <col min="15397" max="15617" width="9.140625" style="201"/>
    <col min="15618" max="15618" width="8.140625" style="201" customWidth="1"/>
    <col min="15619" max="15619" width="7.28515625" style="201" customWidth="1"/>
    <col min="15620" max="15620" width="40.28515625" style="201" customWidth="1"/>
    <col min="15621" max="15621" width="8.85546875" style="201" customWidth="1"/>
    <col min="15622" max="15622" width="9.140625" style="201"/>
    <col min="15623" max="15623" width="8.140625" style="201" customWidth="1"/>
    <col min="15624" max="15624" width="8" style="201" customWidth="1"/>
    <col min="15625" max="15625" width="7.7109375" style="201" customWidth="1"/>
    <col min="15626" max="15626" width="7" style="201" customWidth="1"/>
    <col min="15627" max="15627" width="7.5703125" style="201" customWidth="1"/>
    <col min="15628" max="15628" width="7.42578125" style="201" customWidth="1"/>
    <col min="15629" max="15629" width="7.85546875" style="201" customWidth="1"/>
    <col min="15630" max="15630" width="7.5703125" style="201" customWidth="1"/>
    <col min="15631" max="15631" width="8.42578125" style="201" customWidth="1"/>
    <col min="15632" max="15632" width="7.28515625" style="201" customWidth="1"/>
    <col min="15633" max="15633" width="7.5703125" style="201" customWidth="1"/>
    <col min="15634" max="15634" width="7" style="201" customWidth="1"/>
    <col min="15635" max="15635" width="7.7109375" style="201" customWidth="1"/>
    <col min="15636" max="15636" width="7.42578125" style="201" customWidth="1"/>
    <col min="15637" max="15637" width="8.140625" style="201" customWidth="1"/>
    <col min="15638" max="15638" width="7.5703125" style="201" customWidth="1"/>
    <col min="15639" max="15639" width="8" style="201" customWidth="1"/>
    <col min="15640" max="15640" width="7.140625" style="201" customWidth="1"/>
    <col min="15641" max="15641" width="8.140625" style="201" customWidth="1"/>
    <col min="15642" max="15642" width="7.85546875" style="201" customWidth="1"/>
    <col min="15643" max="15643" width="7.7109375" style="201" customWidth="1"/>
    <col min="15644" max="15644" width="7.140625" style="201" customWidth="1"/>
    <col min="15645" max="15645" width="7.7109375" style="201" customWidth="1"/>
    <col min="15646" max="15647" width="7.5703125" style="201" customWidth="1"/>
    <col min="15648" max="15648" width="7" style="201" customWidth="1"/>
    <col min="15649" max="15649" width="8.42578125" style="201" customWidth="1"/>
    <col min="15650" max="15650" width="8.7109375" style="201" customWidth="1"/>
    <col min="15651" max="15651" width="9.140625" style="201"/>
    <col min="15652" max="15652" width="10.28515625" style="201" customWidth="1"/>
    <col min="15653" max="15873" width="9.140625" style="201"/>
    <col min="15874" max="15874" width="8.140625" style="201" customWidth="1"/>
    <col min="15875" max="15875" width="7.28515625" style="201" customWidth="1"/>
    <col min="15876" max="15876" width="40.28515625" style="201" customWidth="1"/>
    <col min="15877" max="15877" width="8.85546875" style="201" customWidth="1"/>
    <col min="15878" max="15878" width="9.140625" style="201"/>
    <col min="15879" max="15879" width="8.140625" style="201" customWidth="1"/>
    <col min="15880" max="15880" width="8" style="201" customWidth="1"/>
    <col min="15881" max="15881" width="7.7109375" style="201" customWidth="1"/>
    <col min="15882" max="15882" width="7" style="201" customWidth="1"/>
    <col min="15883" max="15883" width="7.5703125" style="201" customWidth="1"/>
    <col min="15884" max="15884" width="7.42578125" style="201" customWidth="1"/>
    <col min="15885" max="15885" width="7.85546875" style="201" customWidth="1"/>
    <col min="15886" max="15886" width="7.5703125" style="201" customWidth="1"/>
    <col min="15887" max="15887" width="8.42578125" style="201" customWidth="1"/>
    <col min="15888" max="15888" width="7.28515625" style="201" customWidth="1"/>
    <col min="15889" max="15889" width="7.5703125" style="201" customWidth="1"/>
    <col min="15890" max="15890" width="7" style="201" customWidth="1"/>
    <col min="15891" max="15891" width="7.7109375" style="201" customWidth="1"/>
    <col min="15892" max="15892" width="7.42578125" style="201" customWidth="1"/>
    <col min="15893" max="15893" width="8.140625" style="201" customWidth="1"/>
    <col min="15894" max="15894" width="7.5703125" style="201" customWidth="1"/>
    <col min="15895" max="15895" width="8" style="201" customWidth="1"/>
    <col min="15896" max="15896" width="7.140625" style="201" customWidth="1"/>
    <col min="15897" max="15897" width="8.140625" style="201" customWidth="1"/>
    <col min="15898" max="15898" width="7.85546875" style="201" customWidth="1"/>
    <col min="15899" max="15899" width="7.7109375" style="201" customWidth="1"/>
    <col min="15900" max="15900" width="7.140625" style="201" customWidth="1"/>
    <col min="15901" max="15901" width="7.7109375" style="201" customWidth="1"/>
    <col min="15902" max="15903" width="7.5703125" style="201" customWidth="1"/>
    <col min="15904" max="15904" width="7" style="201" customWidth="1"/>
    <col min="15905" max="15905" width="8.42578125" style="201" customWidth="1"/>
    <col min="15906" max="15906" width="8.7109375" style="201" customWidth="1"/>
    <col min="15907" max="15907" width="9.140625" style="201"/>
    <col min="15908" max="15908" width="10.28515625" style="201" customWidth="1"/>
    <col min="15909" max="16129" width="9.140625" style="201"/>
    <col min="16130" max="16130" width="8.140625" style="201" customWidth="1"/>
    <col min="16131" max="16131" width="7.28515625" style="201" customWidth="1"/>
    <col min="16132" max="16132" width="40.28515625" style="201" customWidth="1"/>
    <col min="16133" max="16133" width="8.85546875" style="201" customWidth="1"/>
    <col min="16134" max="16134" width="9.140625" style="201"/>
    <col min="16135" max="16135" width="8.140625" style="201" customWidth="1"/>
    <col min="16136" max="16136" width="8" style="201" customWidth="1"/>
    <col min="16137" max="16137" width="7.7109375" style="201" customWidth="1"/>
    <col min="16138" max="16138" width="7" style="201" customWidth="1"/>
    <col min="16139" max="16139" width="7.5703125" style="201" customWidth="1"/>
    <col min="16140" max="16140" width="7.42578125" style="201" customWidth="1"/>
    <col min="16141" max="16141" width="7.85546875" style="201" customWidth="1"/>
    <col min="16142" max="16142" width="7.5703125" style="201" customWidth="1"/>
    <col min="16143" max="16143" width="8.42578125" style="201" customWidth="1"/>
    <col min="16144" max="16144" width="7.28515625" style="201" customWidth="1"/>
    <col min="16145" max="16145" width="7.5703125" style="201" customWidth="1"/>
    <col min="16146" max="16146" width="7" style="201" customWidth="1"/>
    <col min="16147" max="16147" width="7.7109375" style="201" customWidth="1"/>
    <col min="16148" max="16148" width="7.42578125" style="201" customWidth="1"/>
    <col min="16149" max="16149" width="8.140625" style="201" customWidth="1"/>
    <col min="16150" max="16150" width="7.5703125" style="201" customWidth="1"/>
    <col min="16151" max="16151" width="8" style="201" customWidth="1"/>
    <col min="16152" max="16152" width="7.140625" style="201" customWidth="1"/>
    <col min="16153" max="16153" width="8.140625" style="201" customWidth="1"/>
    <col min="16154" max="16154" width="7.85546875" style="201" customWidth="1"/>
    <col min="16155" max="16155" width="7.7109375" style="201" customWidth="1"/>
    <col min="16156" max="16156" width="7.140625" style="201" customWidth="1"/>
    <col min="16157" max="16157" width="7.7109375" style="201" customWidth="1"/>
    <col min="16158" max="16159" width="7.5703125" style="201" customWidth="1"/>
    <col min="16160" max="16160" width="7" style="201" customWidth="1"/>
    <col min="16161" max="16161" width="8.42578125" style="201" customWidth="1"/>
    <col min="16162" max="16162" width="8.7109375" style="201" customWidth="1"/>
    <col min="16163" max="16163" width="9.140625" style="201"/>
    <col min="16164" max="16164" width="10.28515625" style="201" customWidth="1"/>
    <col min="16165" max="16384" width="9.140625" style="201"/>
  </cols>
  <sheetData>
    <row r="1" spans="1:36">
      <c r="H1" s="869" t="s">
        <v>379</v>
      </c>
      <c r="I1" s="869"/>
      <c r="M1" s="868"/>
      <c r="N1" s="868"/>
    </row>
    <row r="3" spans="1:36" ht="12" customHeight="1">
      <c r="B3" s="867" t="s">
        <v>388</v>
      </c>
      <c r="C3" s="867"/>
      <c r="D3" s="867"/>
      <c r="E3" s="867"/>
      <c r="F3" s="867"/>
      <c r="G3" s="867"/>
      <c r="H3" s="867"/>
      <c r="I3" s="867"/>
      <c r="J3" s="867"/>
      <c r="K3" s="867"/>
    </row>
    <row r="4" spans="1:36" ht="12.75" thickBot="1"/>
    <row r="5" spans="1:36" ht="39" customHeight="1">
      <c r="A5" s="870" t="s">
        <v>234</v>
      </c>
      <c r="B5" s="871"/>
      <c r="C5" s="872"/>
      <c r="D5" s="873" t="s">
        <v>235</v>
      </c>
      <c r="E5" s="874"/>
      <c r="F5" s="873" t="s">
        <v>236</v>
      </c>
      <c r="G5" s="874"/>
      <c r="H5" s="873" t="s">
        <v>247</v>
      </c>
      <c r="I5" s="874"/>
      <c r="J5" s="873" t="s">
        <v>238</v>
      </c>
      <c r="K5" s="874"/>
      <c r="L5" s="873" t="s">
        <v>239</v>
      </c>
      <c r="M5" s="874"/>
      <c r="N5" s="873" t="s">
        <v>240</v>
      </c>
      <c r="O5" s="874"/>
      <c r="P5" s="873" t="s">
        <v>241</v>
      </c>
      <c r="Q5" s="874"/>
      <c r="R5" s="873" t="s">
        <v>242</v>
      </c>
      <c r="S5" s="874"/>
      <c r="T5" s="873" t="s">
        <v>243</v>
      </c>
      <c r="U5" s="874"/>
      <c r="V5" s="873" t="s">
        <v>244</v>
      </c>
      <c r="W5" s="874"/>
      <c r="X5" s="873" t="s">
        <v>245</v>
      </c>
      <c r="Y5" s="874"/>
      <c r="Z5" s="873" t="s">
        <v>246</v>
      </c>
      <c r="AA5" s="874"/>
      <c r="AB5" s="873" t="s">
        <v>237</v>
      </c>
      <c r="AC5" s="874"/>
      <c r="AD5" s="873" t="s">
        <v>248</v>
      </c>
      <c r="AE5" s="878"/>
      <c r="AF5" s="870" t="s">
        <v>399</v>
      </c>
      <c r="AG5" s="875"/>
      <c r="AH5" s="538"/>
    </row>
    <row r="6" spans="1:36" ht="24.75" thickBot="1">
      <c r="A6" s="296"/>
      <c r="B6" s="297"/>
      <c r="C6" s="298" t="s">
        <v>249</v>
      </c>
      <c r="D6" s="299" t="s">
        <v>250</v>
      </c>
      <c r="E6" s="300" t="s">
        <v>251</v>
      </c>
      <c r="F6" s="299" t="s">
        <v>250</v>
      </c>
      <c r="G6" s="300" t="s">
        <v>251</v>
      </c>
      <c r="H6" s="299" t="s">
        <v>250</v>
      </c>
      <c r="I6" s="300" t="s">
        <v>251</v>
      </c>
      <c r="J6" s="299" t="s">
        <v>250</v>
      </c>
      <c r="K6" s="300" t="s">
        <v>251</v>
      </c>
      <c r="L6" s="299" t="s">
        <v>250</v>
      </c>
      <c r="M6" s="300" t="s">
        <v>251</v>
      </c>
      <c r="N6" s="299" t="s">
        <v>250</v>
      </c>
      <c r="O6" s="300" t="s">
        <v>251</v>
      </c>
      <c r="P6" s="299" t="s">
        <v>250</v>
      </c>
      <c r="Q6" s="300" t="s">
        <v>251</v>
      </c>
      <c r="R6" s="299" t="s">
        <v>250</v>
      </c>
      <c r="S6" s="300" t="s">
        <v>251</v>
      </c>
      <c r="T6" s="299" t="s">
        <v>250</v>
      </c>
      <c r="U6" s="300" t="s">
        <v>251</v>
      </c>
      <c r="V6" s="299" t="s">
        <v>250</v>
      </c>
      <c r="W6" s="300" t="s">
        <v>251</v>
      </c>
      <c r="X6" s="299" t="s">
        <v>250</v>
      </c>
      <c r="Y6" s="300" t="s">
        <v>251</v>
      </c>
      <c r="Z6" s="299" t="s">
        <v>250</v>
      </c>
      <c r="AA6" s="300" t="s">
        <v>251</v>
      </c>
      <c r="AB6" s="299" t="s">
        <v>250</v>
      </c>
      <c r="AC6" s="300" t="s">
        <v>251</v>
      </c>
      <c r="AD6" s="299" t="s">
        <v>250</v>
      </c>
      <c r="AE6" s="508" t="s">
        <v>251</v>
      </c>
      <c r="AF6" s="516" t="s">
        <v>250</v>
      </c>
      <c r="AG6" s="517" t="s">
        <v>251</v>
      </c>
      <c r="AH6" s="539"/>
      <c r="AJ6" s="202"/>
    </row>
    <row r="7" spans="1:36" ht="21.75" customHeight="1" thickBot="1">
      <c r="A7" s="301" t="s">
        <v>0</v>
      </c>
      <c r="B7" s="302" t="s">
        <v>252</v>
      </c>
      <c r="C7" s="535" t="s">
        <v>253</v>
      </c>
      <c r="D7" s="303"/>
      <c r="E7" s="303"/>
      <c r="F7" s="303"/>
      <c r="G7" s="464"/>
      <c r="H7" s="303"/>
      <c r="I7" s="303"/>
      <c r="J7" s="303"/>
      <c r="K7" s="464"/>
      <c r="L7" s="303"/>
      <c r="M7" s="303"/>
      <c r="N7" s="303"/>
      <c r="O7" s="464"/>
      <c r="P7" s="303"/>
      <c r="Q7" s="303"/>
      <c r="R7" s="303"/>
      <c r="S7" s="464"/>
      <c r="T7" s="303"/>
      <c r="U7" s="303"/>
      <c r="V7" s="303"/>
      <c r="W7" s="464"/>
      <c r="X7" s="303"/>
      <c r="Y7" s="303"/>
      <c r="Z7" s="303"/>
      <c r="AA7" s="464"/>
      <c r="AB7" s="303"/>
      <c r="AC7" s="303"/>
      <c r="AD7" s="303"/>
      <c r="AE7" s="303"/>
      <c r="AF7" s="518"/>
      <c r="AG7" s="519"/>
      <c r="AH7" s="540"/>
    </row>
    <row r="8" spans="1:36">
      <c r="A8" s="304">
        <v>100</v>
      </c>
      <c r="B8" s="883" t="s">
        <v>254</v>
      </c>
      <c r="C8" s="884"/>
      <c r="D8" s="305">
        <v>16000</v>
      </c>
      <c r="E8" s="305">
        <v>13229</v>
      </c>
      <c r="F8" s="465"/>
      <c r="G8" s="436"/>
      <c r="H8" s="305"/>
      <c r="I8" s="305"/>
      <c r="J8" s="465"/>
      <c r="K8" s="436"/>
      <c r="L8" s="305"/>
      <c r="M8" s="305"/>
      <c r="N8" s="465"/>
      <c r="O8" s="436"/>
      <c r="P8" s="305"/>
      <c r="Q8" s="305"/>
      <c r="R8" s="465"/>
      <c r="S8" s="436"/>
      <c r="T8" s="305"/>
      <c r="U8" s="305"/>
      <c r="V8" s="465"/>
      <c r="W8" s="436"/>
      <c r="X8" s="305"/>
      <c r="Y8" s="305"/>
      <c r="Z8" s="465"/>
      <c r="AA8" s="436"/>
      <c r="AB8" s="305"/>
      <c r="AC8" s="305"/>
      <c r="AD8" s="465"/>
      <c r="AE8" s="509"/>
      <c r="AF8" s="520">
        <f>SUM(D8+F8+H8+J8+L8+N8+P8+R8+T8+V8+X8+Z8+AB8+AD8)</f>
        <v>16000</v>
      </c>
      <c r="AG8" s="314">
        <f>SUM(E8+G8+I8+K8+M8+O8+Q8+S8+U8+W8+Y8+AA8+AC8+AE8)</f>
        <v>13229</v>
      </c>
      <c r="AH8" s="463"/>
    </row>
    <row r="9" spans="1:36" ht="20.25" customHeight="1">
      <c r="A9" s="306"/>
      <c r="B9" s="307">
        <v>103</v>
      </c>
      <c r="C9" s="308" t="s">
        <v>339</v>
      </c>
      <c r="D9" s="309">
        <v>16000</v>
      </c>
      <c r="E9" s="309">
        <v>13229</v>
      </c>
      <c r="F9" s="462"/>
      <c r="G9" s="320"/>
      <c r="H9" s="309"/>
      <c r="I9" s="309"/>
      <c r="J9" s="462"/>
      <c r="K9" s="320"/>
      <c r="L9" s="309"/>
      <c r="M9" s="309"/>
      <c r="N9" s="462"/>
      <c r="O9" s="320"/>
      <c r="P9" s="309"/>
      <c r="Q9" s="309"/>
      <c r="R9" s="462"/>
      <c r="S9" s="320"/>
      <c r="T9" s="309"/>
      <c r="U9" s="309"/>
      <c r="V9" s="462"/>
      <c r="W9" s="320"/>
      <c r="X9" s="309"/>
      <c r="Y9" s="309"/>
      <c r="Z9" s="462"/>
      <c r="AA9" s="320"/>
      <c r="AB9" s="309"/>
      <c r="AC9" s="309"/>
      <c r="AD9" s="462"/>
      <c r="AE9" s="510"/>
      <c r="AF9" s="520">
        <f>SUM(D9+F9+H9+J9+L9+N9+P9+R9+T9+V9+X9+Z9+AB9+AD9)</f>
        <v>16000</v>
      </c>
      <c r="AG9" s="314">
        <f>SUM(E9+G9+I9+K9+M9+O9+Q9+S9+U9+W9+Y9+AA9+AC9+AE9)</f>
        <v>13229</v>
      </c>
      <c r="AH9" s="463"/>
    </row>
    <row r="10" spans="1:36">
      <c r="A10" s="310">
        <v>1300</v>
      </c>
      <c r="B10" s="879" t="s">
        <v>255</v>
      </c>
      <c r="C10" s="880"/>
      <c r="D10" s="311">
        <f t="shared" ref="D10:AG10" si="0">SUM(D11:D14)</f>
        <v>450500</v>
      </c>
      <c r="E10" s="311">
        <v>545368</v>
      </c>
      <c r="F10" s="466">
        <f t="shared" si="0"/>
        <v>0</v>
      </c>
      <c r="G10" s="311">
        <f t="shared" si="0"/>
        <v>0</v>
      </c>
      <c r="H10" s="311">
        <f t="shared" si="0"/>
        <v>0</v>
      </c>
      <c r="I10" s="311">
        <f t="shared" si="0"/>
        <v>0</v>
      </c>
      <c r="J10" s="311">
        <f t="shared" si="0"/>
        <v>0</v>
      </c>
      <c r="K10" s="311">
        <f t="shared" si="0"/>
        <v>0</v>
      </c>
      <c r="L10" s="311">
        <f t="shared" si="0"/>
        <v>0</v>
      </c>
      <c r="M10" s="311">
        <f t="shared" si="0"/>
        <v>0</v>
      </c>
      <c r="N10" s="311">
        <f t="shared" si="0"/>
        <v>0</v>
      </c>
      <c r="O10" s="311">
        <f t="shared" si="0"/>
        <v>0</v>
      </c>
      <c r="P10" s="311">
        <f t="shared" si="0"/>
        <v>0</v>
      </c>
      <c r="Q10" s="311">
        <f t="shared" si="0"/>
        <v>0</v>
      </c>
      <c r="R10" s="311">
        <f t="shared" si="0"/>
        <v>0</v>
      </c>
      <c r="S10" s="311">
        <f t="shared" si="0"/>
        <v>0</v>
      </c>
      <c r="T10" s="311">
        <f t="shared" si="0"/>
        <v>0</v>
      </c>
      <c r="U10" s="311">
        <f t="shared" si="0"/>
        <v>0</v>
      </c>
      <c r="V10" s="311">
        <f t="shared" si="0"/>
        <v>0</v>
      </c>
      <c r="W10" s="311">
        <f t="shared" si="0"/>
        <v>0</v>
      </c>
      <c r="X10" s="311">
        <f t="shared" si="0"/>
        <v>0</v>
      </c>
      <c r="Y10" s="311">
        <f t="shared" si="0"/>
        <v>0</v>
      </c>
      <c r="Z10" s="311">
        <f t="shared" si="0"/>
        <v>0</v>
      </c>
      <c r="AA10" s="311">
        <f t="shared" si="0"/>
        <v>0</v>
      </c>
      <c r="AB10" s="311">
        <f t="shared" si="0"/>
        <v>0</v>
      </c>
      <c r="AC10" s="311">
        <f t="shared" si="0"/>
        <v>0</v>
      </c>
      <c r="AD10" s="311">
        <f t="shared" si="0"/>
        <v>0</v>
      </c>
      <c r="AE10" s="466">
        <f t="shared" si="0"/>
        <v>0</v>
      </c>
      <c r="AF10" s="437">
        <f t="shared" si="0"/>
        <v>450500</v>
      </c>
      <c r="AG10" s="320">
        <f t="shared" si="0"/>
        <v>545368</v>
      </c>
      <c r="AH10" s="460"/>
    </row>
    <row r="11" spans="1:36" ht="18.75" customHeight="1">
      <c r="A11" s="306"/>
      <c r="B11" s="312">
        <v>1301</v>
      </c>
      <c r="C11" s="313" t="s">
        <v>340</v>
      </c>
      <c r="D11" s="309">
        <v>119000</v>
      </c>
      <c r="E11" s="314">
        <v>118008</v>
      </c>
      <c r="F11" s="449"/>
      <c r="G11" s="320"/>
      <c r="H11" s="309"/>
      <c r="I11" s="314"/>
      <c r="J11" s="449"/>
      <c r="K11" s="320"/>
      <c r="L11" s="309"/>
      <c r="M11" s="314"/>
      <c r="N11" s="449"/>
      <c r="O11" s="320"/>
      <c r="P11" s="309"/>
      <c r="Q11" s="314"/>
      <c r="R11" s="449"/>
      <c r="S11" s="320"/>
      <c r="T11" s="309"/>
      <c r="U11" s="314"/>
      <c r="V11" s="449"/>
      <c r="W11" s="320"/>
      <c r="X11" s="309"/>
      <c r="Y11" s="314"/>
      <c r="Z11" s="449"/>
      <c r="AA11" s="320"/>
      <c r="AB11" s="309"/>
      <c r="AC11" s="314"/>
      <c r="AD11" s="449"/>
      <c r="AE11" s="510"/>
      <c r="AF11" s="520">
        <f t="shared" ref="AF11:AG15" si="1">SUM(D11+F11+H11+J11+L11+N11+P11+R11+T11+V11+X11+Z11+AB11+AD11)</f>
        <v>119000</v>
      </c>
      <c r="AG11" s="314">
        <f t="shared" si="1"/>
        <v>118008</v>
      </c>
      <c r="AH11" s="463"/>
    </row>
    <row r="12" spans="1:36" ht="16.5" customHeight="1">
      <c r="A12" s="306"/>
      <c r="B12" s="307">
        <v>1303</v>
      </c>
      <c r="C12" s="315" t="s">
        <v>341</v>
      </c>
      <c r="D12" s="309">
        <v>240000</v>
      </c>
      <c r="E12" s="314">
        <v>313424</v>
      </c>
      <c r="F12" s="449"/>
      <c r="G12" s="320"/>
      <c r="H12" s="309"/>
      <c r="I12" s="314"/>
      <c r="J12" s="449"/>
      <c r="K12" s="320"/>
      <c r="L12" s="309"/>
      <c r="M12" s="314"/>
      <c r="N12" s="449"/>
      <c r="O12" s="320"/>
      <c r="P12" s="309"/>
      <c r="Q12" s="314"/>
      <c r="R12" s="449"/>
      <c r="S12" s="320"/>
      <c r="T12" s="309"/>
      <c r="U12" s="314"/>
      <c r="V12" s="449"/>
      <c r="W12" s="320"/>
      <c r="X12" s="309"/>
      <c r="Y12" s="314"/>
      <c r="Z12" s="449"/>
      <c r="AA12" s="320"/>
      <c r="AB12" s="309"/>
      <c r="AC12" s="314"/>
      <c r="AD12" s="449"/>
      <c r="AE12" s="510"/>
      <c r="AF12" s="520">
        <f t="shared" si="1"/>
        <v>240000</v>
      </c>
      <c r="AG12" s="314">
        <f t="shared" si="1"/>
        <v>313424</v>
      </c>
      <c r="AH12" s="463"/>
    </row>
    <row r="13" spans="1:36" ht="25.5" customHeight="1">
      <c r="A13" s="306"/>
      <c r="B13" s="307">
        <v>1304</v>
      </c>
      <c r="C13" s="315" t="s">
        <v>342</v>
      </c>
      <c r="D13" s="309">
        <v>85500</v>
      </c>
      <c r="E13" s="314">
        <v>105790</v>
      </c>
      <c r="F13" s="449"/>
      <c r="G13" s="320"/>
      <c r="H13" s="309"/>
      <c r="I13" s="314"/>
      <c r="J13" s="449"/>
      <c r="K13" s="320"/>
      <c r="L13" s="309"/>
      <c r="M13" s="314"/>
      <c r="N13" s="449"/>
      <c r="O13" s="320"/>
      <c r="P13" s="309"/>
      <c r="Q13" s="314"/>
      <c r="R13" s="449"/>
      <c r="S13" s="320"/>
      <c r="T13" s="309"/>
      <c r="U13" s="314"/>
      <c r="V13" s="449"/>
      <c r="W13" s="320"/>
      <c r="X13" s="309"/>
      <c r="Y13" s="314"/>
      <c r="Z13" s="449"/>
      <c r="AA13" s="320"/>
      <c r="AB13" s="309"/>
      <c r="AC13" s="314"/>
      <c r="AD13" s="449"/>
      <c r="AE13" s="510"/>
      <c r="AF13" s="520">
        <f t="shared" si="1"/>
        <v>85500</v>
      </c>
      <c r="AG13" s="314">
        <f t="shared" si="1"/>
        <v>105790</v>
      </c>
      <c r="AH13" s="463"/>
    </row>
    <row r="14" spans="1:36" ht="17.25" customHeight="1">
      <c r="A14" s="306"/>
      <c r="B14" s="307">
        <v>1308</v>
      </c>
      <c r="C14" s="315" t="s">
        <v>151</v>
      </c>
      <c r="D14" s="309">
        <v>6000</v>
      </c>
      <c r="E14" s="314">
        <v>8146</v>
      </c>
      <c r="F14" s="449"/>
      <c r="G14" s="320"/>
      <c r="H14" s="309"/>
      <c r="I14" s="314"/>
      <c r="J14" s="449"/>
      <c r="K14" s="320"/>
      <c r="L14" s="309"/>
      <c r="M14" s="314"/>
      <c r="N14" s="449"/>
      <c r="O14" s="320"/>
      <c r="P14" s="309"/>
      <c r="Q14" s="314"/>
      <c r="R14" s="449"/>
      <c r="S14" s="320"/>
      <c r="T14" s="309"/>
      <c r="U14" s="314"/>
      <c r="V14" s="449"/>
      <c r="W14" s="320"/>
      <c r="X14" s="309"/>
      <c r="Y14" s="314"/>
      <c r="Z14" s="449"/>
      <c r="AA14" s="320"/>
      <c r="AB14" s="309"/>
      <c r="AC14" s="314"/>
      <c r="AD14" s="449"/>
      <c r="AE14" s="510"/>
      <c r="AF14" s="520">
        <f t="shared" si="1"/>
        <v>6000</v>
      </c>
      <c r="AG14" s="314">
        <f t="shared" si="1"/>
        <v>8146</v>
      </c>
      <c r="AH14" s="463"/>
    </row>
    <row r="15" spans="1:36">
      <c r="A15" s="310">
        <v>2000</v>
      </c>
      <c r="B15" s="881" t="s">
        <v>153</v>
      </c>
      <c r="C15" s="882"/>
      <c r="D15" s="309">
        <v>600</v>
      </c>
      <c r="E15" s="314">
        <v>1116</v>
      </c>
      <c r="F15" s="449"/>
      <c r="G15" s="320"/>
      <c r="H15" s="309"/>
      <c r="I15" s="314"/>
      <c r="J15" s="449"/>
      <c r="K15" s="320"/>
      <c r="L15" s="309"/>
      <c r="M15" s="314"/>
      <c r="N15" s="449"/>
      <c r="O15" s="320"/>
      <c r="P15" s="309"/>
      <c r="Q15" s="314"/>
      <c r="R15" s="449"/>
      <c r="S15" s="320"/>
      <c r="T15" s="309"/>
      <c r="U15" s="314"/>
      <c r="V15" s="449"/>
      <c r="W15" s="320"/>
      <c r="X15" s="309"/>
      <c r="Y15" s="314"/>
      <c r="Z15" s="449"/>
      <c r="AA15" s="320"/>
      <c r="AB15" s="309"/>
      <c r="AC15" s="314"/>
      <c r="AD15" s="449"/>
      <c r="AE15" s="510"/>
      <c r="AF15" s="520">
        <f t="shared" si="1"/>
        <v>600</v>
      </c>
      <c r="AG15" s="314">
        <f t="shared" si="1"/>
        <v>1116</v>
      </c>
      <c r="AH15" s="463"/>
    </row>
    <row r="16" spans="1:36">
      <c r="A16" s="310">
        <v>2400</v>
      </c>
      <c r="B16" s="879" t="s">
        <v>256</v>
      </c>
      <c r="C16" s="880"/>
      <c r="D16" s="311">
        <f>SUM(D17:D20)</f>
        <v>597480</v>
      </c>
      <c r="E16" s="311">
        <v>529283</v>
      </c>
      <c r="F16" s="466">
        <f t="shared" ref="F16:AG16" si="2">SUM(F17:F20)</f>
        <v>1440</v>
      </c>
      <c r="G16" s="311">
        <f t="shared" si="2"/>
        <v>1440</v>
      </c>
      <c r="H16" s="311">
        <v>0</v>
      </c>
      <c r="I16" s="311">
        <v>0</v>
      </c>
      <c r="J16" s="311">
        <f t="shared" si="2"/>
        <v>0</v>
      </c>
      <c r="K16" s="311">
        <f t="shared" si="2"/>
        <v>0</v>
      </c>
      <c r="L16" s="311">
        <f t="shared" si="2"/>
        <v>210</v>
      </c>
      <c r="M16" s="311">
        <v>210</v>
      </c>
      <c r="N16" s="311">
        <f t="shared" si="2"/>
        <v>0</v>
      </c>
      <c r="O16" s="311">
        <f t="shared" si="2"/>
        <v>0</v>
      </c>
      <c r="P16" s="311">
        <v>2063</v>
      </c>
      <c r="Q16" s="311">
        <v>2063</v>
      </c>
      <c r="R16" s="311">
        <f t="shared" si="2"/>
        <v>0</v>
      </c>
      <c r="S16" s="311">
        <f t="shared" si="2"/>
        <v>0</v>
      </c>
      <c r="T16" s="311">
        <f t="shared" si="2"/>
        <v>0</v>
      </c>
      <c r="U16" s="311">
        <f t="shared" si="2"/>
        <v>0</v>
      </c>
      <c r="V16" s="311">
        <f t="shared" si="2"/>
        <v>0</v>
      </c>
      <c r="W16" s="311">
        <f t="shared" si="2"/>
        <v>0</v>
      </c>
      <c r="X16" s="311">
        <f t="shared" si="2"/>
        <v>300</v>
      </c>
      <c r="Y16" s="311">
        <f t="shared" si="2"/>
        <v>300</v>
      </c>
      <c r="Z16" s="311">
        <v>2567</v>
      </c>
      <c r="AA16" s="311">
        <v>2567</v>
      </c>
      <c r="AB16" s="311">
        <v>3458</v>
      </c>
      <c r="AC16" s="311">
        <v>3458</v>
      </c>
      <c r="AD16" s="311">
        <f t="shared" si="2"/>
        <v>0</v>
      </c>
      <c r="AE16" s="466">
        <f t="shared" si="2"/>
        <v>0</v>
      </c>
      <c r="AF16" s="437">
        <f t="shared" si="2"/>
        <v>607518</v>
      </c>
      <c r="AG16" s="320">
        <f t="shared" si="2"/>
        <v>539321</v>
      </c>
      <c r="AH16" s="460"/>
    </row>
    <row r="17" spans="1:34" ht="22.5" customHeight="1">
      <c r="A17" s="306"/>
      <c r="B17" s="307">
        <v>2404</v>
      </c>
      <c r="C17" s="308" t="s">
        <v>343</v>
      </c>
      <c r="D17" s="309">
        <v>210600</v>
      </c>
      <c r="E17" s="314">
        <v>159049</v>
      </c>
      <c r="F17" s="449"/>
      <c r="G17" s="320"/>
      <c r="H17" s="309"/>
      <c r="I17" s="314"/>
      <c r="J17" s="449"/>
      <c r="K17" s="320"/>
      <c r="L17" s="309"/>
      <c r="M17" s="314"/>
      <c r="N17" s="449"/>
      <c r="O17" s="320"/>
      <c r="P17" s="309"/>
      <c r="Q17" s="314"/>
      <c r="R17" s="449"/>
      <c r="S17" s="320"/>
      <c r="T17" s="309"/>
      <c r="U17" s="314"/>
      <c r="V17" s="449"/>
      <c r="W17" s="320"/>
      <c r="X17" s="309"/>
      <c r="Y17" s="314"/>
      <c r="Z17" s="449"/>
      <c r="AA17" s="320"/>
      <c r="AB17" s="309"/>
      <c r="AC17" s="314"/>
      <c r="AD17" s="449"/>
      <c r="AE17" s="510"/>
      <c r="AF17" s="520">
        <f t="shared" ref="AF17:AG20" si="3">SUM(D17+F17+H17+J17+L17+N17+P17+R17+T17+V17+X17+Z17+AB17+AD17)</f>
        <v>210600</v>
      </c>
      <c r="AG17" s="314">
        <f t="shared" si="3"/>
        <v>159049</v>
      </c>
      <c r="AH17" s="463"/>
    </row>
    <row r="18" spans="1:34" ht="15.75" customHeight="1">
      <c r="A18" s="306"/>
      <c r="B18" s="307">
        <v>2405</v>
      </c>
      <c r="C18" s="315" t="s">
        <v>344</v>
      </c>
      <c r="D18" s="309">
        <v>74880</v>
      </c>
      <c r="E18" s="314">
        <v>76518</v>
      </c>
      <c r="F18" s="449">
        <v>1440</v>
      </c>
      <c r="G18" s="320">
        <v>1440</v>
      </c>
      <c r="H18" s="309">
        <v>0</v>
      </c>
      <c r="I18" s="314">
        <v>0</v>
      </c>
      <c r="J18" s="449"/>
      <c r="K18" s="320"/>
      <c r="L18" s="309"/>
      <c r="M18" s="314"/>
      <c r="N18" s="449"/>
      <c r="O18" s="320"/>
      <c r="P18" s="309"/>
      <c r="Q18" s="314"/>
      <c r="R18" s="449"/>
      <c r="S18" s="320"/>
      <c r="T18" s="309"/>
      <c r="U18" s="314"/>
      <c r="V18" s="449"/>
      <c r="W18" s="320"/>
      <c r="X18" s="309">
        <v>300</v>
      </c>
      <c r="Y18" s="314">
        <v>300</v>
      </c>
      <c r="Z18" s="449"/>
      <c r="AA18" s="320"/>
      <c r="AB18" s="309">
        <v>2907</v>
      </c>
      <c r="AC18" s="314">
        <v>2907</v>
      </c>
      <c r="AD18" s="449"/>
      <c r="AE18" s="510"/>
      <c r="AF18" s="520">
        <f t="shared" si="3"/>
        <v>79527</v>
      </c>
      <c r="AG18" s="314">
        <f t="shared" si="3"/>
        <v>81165</v>
      </c>
      <c r="AH18" s="463"/>
    </row>
    <row r="19" spans="1:34" ht="18" customHeight="1">
      <c r="A19" s="306"/>
      <c r="B19" s="307">
        <v>2406</v>
      </c>
      <c r="C19" s="315" t="s">
        <v>345</v>
      </c>
      <c r="D19" s="309">
        <v>310800</v>
      </c>
      <c r="E19" s="314">
        <v>293407</v>
      </c>
      <c r="F19" s="449"/>
      <c r="G19" s="320"/>
      <c r="H19" s="309">
        <v>0</v>
      </c>
      <c r="I19" s="314">
        <v>0</v>
      </c>
      <c r="J19" s="449"/>
      <c r="K19" s="320"/>
      <c r="L19" s="309">
        <v>210</v>
      </c>
      <c r="M19" s="314">
        <v>210</v>
      </c>
      <c r="N19" s="449"/>
      <c r="O19" s="320"/>
      <c r="P19" s="309">
        <v>2063</v>
      </c>
      <c r="Q19" s="314">
        <v>2063</v>
      </c>
      <c r="R19" s="449"/>
      <c r="S19" s="320"/>
      <c r="T19" s="309"/>
      <c r="U19" s="314"/>
      <c r="V19" s="449"/>
      <c r="W19" s="320"/>
      <c r="X19" s="309"/>
      <c r="Y19" s="314"/>
      <c r="Z19" s="449">
        <v>2567</v>
      </c>
      <c r="AA19" s="320">
        <v>2567</v>
      </c>
      <c r="AB19" s="309">
        <v>551</v>
      </c>
      <c r="AC19" s="314">
        <v>551</v>
      </c>
      <c r="AD19" s="449"/>
      <c r="AE19" s="510"/>
      <c r="AF19" s="520">
        <f t="shared" si="3"/>
        <v>316191</v>
      </c>
      <c r="AG19" s="314">
        <f t="shared" si="3"/>
        <v>298798</v>
      </c>
      <c r="AH19" s="463"/>
    </row>
    <row r="20" spans="1:34" ht="16.5" customHeight="1">
      <c r="A20" s="306"/>
      <c r="B20" s="307">
        <v>2408</v>
      </c>
      <c r="C20" s="315" t="s">
        <v>346</v>
      </c>
      <c r="D20" s="309">
        <v>1200</v>
      </c>
      <c r="E20" s="314">
        <v>309</v>
      </c>
      <c r="F20" s="449"/>
      <c r="G20" s="320"/>
      <c r="H20" s="309"/>
      <c r="I20" s="314"/>
      <c r="J20" s="449"/>
      <c r="K20" s="320"/>
      <c r="L20" s="309"/>
      <c r="M20" s="314"/>
      <c r="N20" s="449"/>
      <c r="O20" s="320"/>
      <c r="P20" s="309"/>
      <c r="Q20" s="314"/>
      <c r="R20" s="449"/>
      <c r="S20" s="320"/>
      <c r="T20" s="309"/>
      <c r="U20" s="314"/>
      <c r="V20" s="449"/>
      <c r="W20" s="320"/>
      <c r="X20" s="309"/>
      <c r="Y20" s="314"/>
      <c r="Z20" s="449"/>
      <c r="AA20" s="320"/>
      <c r="AB20" s="309"/>
      <c r="AC20" s="314"/>
      <c r="AD20" s="449"/>
      <c r="AE20" s="510"/>
      <c r="AF20" s="520">
        <f t="shared" si="3"/>
        <v>1200</v>
      </c>
      <c r="AG20" s="314">
        <f t="shared" si="3"/>
        <v>309</v>
      </c>
      <c r="AH20" s="463"/>
    </row>
    <row r="21" spans="1:34">
      <c r="A21" s="310">
        <v>2700</v>
      </c>
      <c r="B21" s="879" t="s">
        <v>257</v>
      </c>
      <c r="C21" s="880"/>
      <c r="D21" s="311">
        <f t="shared" ref="D21:AG21" si="4">SUM(D22:D31)</f>
        <v>497590</v>
      </c>
      <c r="E21" s="311">
        <f t="shared" si="4"/>
        <v>497450</v>
      </c>
      <c r="F21" s="466">
        <f t="shared" si="4"/>
        <v>0</v>
      </c>
      <c r="G21" s="311">
        <f t="shared" si="4"/>
        <v>0</v>
      </c>
      <c r="H21" s="311">
        <f t="shared" si="4"/>
        <v>0</v>
      </c>
      <c r="I21" s="311">
        <f t="shared" si="4"/>
        <v>0</v>
      </c>
      <c r="J21" s="311">
        <f t="shared" si="4"/>
        <v>0</v>
      </c>
      <c r="K21" s="311">
        <f t="shared" si="4"/>
        <v>0</v>
      </c>
      <c r="L21" s="311">
        <f t="shared" si="4"/>
        <v>0</v>
      </c>
      <c r="M21" s="311">
        <f t="shared" si="4"/>
        <v>0</v>
      </c>
      <c r="N21" s="311">
        <f t="shared" si="4"/>
        <v>0</v>
      </c>
      <c r="O21" s="311">
        <f t="shared" si="4"/>
        <v>0</v>
      </c>
      <c r="P21" s="311">
        <f t="shared" si="4"/>
        <v>0</v>
      </c>
      <c r="Q21" s="311">
        <f t="shared" si="4"/>
        <v>0</v>
      </c>
      <c r="R21" s="311">
        <f t="shared" si="4"/>
        <v>0</v>
      </c>
      <c r="S21" s="311">
        <f t="shared" si="4"/>
        <v>0</v>
      </c>
      <c r="T21" s="311">
        <f t="shared" si="4"/>
        <v>0</v>
      </c>
      <c r="U21" s="311">
        <f t="shared" si="4"/>
        <v>0</v>
      </c>
      <c r="V21" s="311">
        <f t="shared" si="4"/>
        <v>0</v>
      </c>
      <c r="W21" s="311">
        <f t="shared" si="4"/>
        <v>0</v>
      </c>
      <c r="X21" s="311">
        <f t="shared" si="4"/>
        <v>0</v>
      </c>
      <c r="Y21" s="311">
        <f t="shared" si="4"/>
        <v>0</v>
      </c>
      <c r="Z21" s="311">
        <f t="shared" si="4"/>
        <v>0</v>
      </c>
      <c r="AA21" s="311">
        <f t="shared" si="4"/>
        <v>0</v>
      </c>
      <c r="AB21" s="311">
        <v>0</v>
      </c>
      <c r="AC21" s="311">
        <f t="shared" si="4"/>
        <v>0</v>
      </c>
      <c r="AD21" s="311">
        <f t="shared" si="4"/>
        <v>0</v>
      </c>
      <c r="AE21" s="466">
        <f t="shared" si="4"/>
        <v>0</v>
      </c>
      <c r="AF21" s="437">
        <f t="shared" si="4"/>
        <v>497590</v>
      </c>
      <c r="AG21" s="320">
        <f t="shared" si="4"/>
        <v>497450</v>
      </c>
      <c r="AH21" s="460"/>
    </row>
    <row r="22" spans="1:34" ht="18.75" customHeight="1">
      <c r="A22" s="306"/>
      <c r="B22" s="312">
        <v>2701</v>
      </c>
      <c r="C22" s="313" t="s">
        <v>347</v>
      </c>
      <c r="D22" s="309">
        <v>14000</v>
      </c>
      <c r="E22" s="314">
        <v>18236</v>
      </c>
      <c r="F22" s="449"/>
      <c r="G22" s="320"/>
      <c r="H22" s="309"/>
      <c r="I22" s="314"/>
      <c r="J22" s="449"/>
      <c r="K22" s="320"/>
      <c r="L22" s="309"/>
      <c r="M22" s="314"/>
      <c r="N22" s="449"/>
      <c r="O22" s="320"/>
      <c r="P22" s="309"/>
      <c r="Q22" s="314"/>
      <c r="R22" s="449"/>
      <c r="S22" s="320"/>
      <c r="T22" s="309"/>
      <c r="U22" s="314"/>
      <c r="V22" s="449"/>
      <c r="W22" s="320"/>
      <c r="X22" s="309"/>
      <c r="Y22" s="314"/>
      <c r="Z22" s="449"/>
      <c r="AA22" s="320"/>
      <c r="AB22" s="309"/>
      <c r="AC22" s="314"/>
      <c r="AD22" s="449"/>
      <c r="AE22" s="510"/>
      <c r="AF22" s="520">
        <f t="shared" ref="AF22:AF34" si="5">SUM(D22+F22+H22+J22+L22+N22+P22+R22+T22+V22+X22+Z22+AB22+AD22)</f>
        <v>14000</v>
      </c>
      <c r="AG22" s="314">
        <f t="shared" ref="AG22:AG34" si="6">SUM(E22+G22+I22+K22+M22+O22+Q22+S22+U22+W22+Y22+AA22+AC22+AE22)</f>
        <v>18236</v>
      </c>
      <c r="AH22" s="463"/>
    </row>
    <row r="23" spans="1:34" ht="24.75" customHeight="1">
      <c r="A23" s="316"/>
      <c r="B23" s="307">
        <v>2704</v>
      </c>
      <c r="C23" s="308" t="s">
        <v>348</v>
      </c>
      <c r="D23" s="309">
        <v>45000</v>
      </c>
      <c r="E23" s="314">
        <v>45711</v>
      </c>
      <c r="F23" s="449"/>
      <c r="G23" s="320"/>
      <c r="H23" s="309"/>
      <c r="I23" s="314"/>
      <c r="J23" s="449"/>
      <c r="K23" s="320"/>
      <c r="L23" s="309"/>
      <c r="M23" s="314"/>
      <c r="N23" s="449"/>
      <c r="O23" s="320"/>
      <c r="P23" s="309"/>
      <c r="Q23" s="314"/>
      <c r="R23" s="449"/>
      <c r="S23" s="320"/>
      <c r="T23" s="309"/>
      <c r="U23" s="314"/>
      <c r="V23" s="449"/>
      <c r="W23" s="320"/>
      <c r="X23" s="309"/>
      <c r="Y23" s="314"/>
      <c r="Z23" s="449"/>
      <c r="AA23" s="320"/>
      <c r="AB23" s="309"/>
      <c r="AC23" s="314"/>
      <c r="AD23" s="449"/>
      <c r="AE23" s="510"/>
      <c r="AF23" s="520">
        <f t="shared" si="5"/>
        <v>45000</v>
      </c>
      <c r="AG23" s="314">
        <f t="shared" si="6"/>
        <v>45711</v>
      </c>
      <c r="AH23" s="463"/>
    </row>
    <row r="24" spans="1:34" ht="24" customHeight="1">
      <c r="A24" s="306"/>
      <c r="B24" s="307" t="s">
        <v>170</v>
      </c>
      <c r="C24" s="308" t="s">
        <v>349</v>
      </c>
      <c r="D24" s="309">
        <v>33130</v>
      </c>
      <c r="E24" s="314">
        <v>28271</v>
      </c>
      <c r="F24" s="449"/>
      <c r="G24" s="320"/>
      <c r="H24" s="309"/>
      <c r="I24" s="314"/>
      <c r="J24" s="449"/>
      <c r="K24" s="320"/>
      <c r="L24" s="309"/>
      <c r="M24" s="314"/>
      <c r="N24" s="449"/>
      <c r="O24" s="320"/>
      <c r="P24" s="309"/>
      <c r="Q24" s="314"/>
      <c r="R24" s="449"/>
      <c r="S24" s="320"/>
      <c r="T24" s="309"/>
      <c r="U24" s="314"/>
      <c r="V24" s="449"/>
      <c r="W24" s="320"/>
      <c r="X24" s="309"/>
      <c r="Y24" s="314"/>
      <c r="Z24" s="449"/>
      <c r="AA24" s="320"/>
      <c r="AB24" s="309"/>
      <c r="AC24" s="314"/>
      <c r="AD24" s="449"/>
      <c r="AE24" s="510"/>
      <c r="AF24" s="520">
        <f t="shared" si="5"/>
        <v>33130</v>
      </c>
      <c r="AG24" s="314">
        <f t="shared" si="6"/>
        <v>28271</v>
      </c>
      <c r="AH24" s="463"/>
    </row>
    <row r="25" spans="1:34" ht="18" customHeight="1">
      <c r="A25" s="317"/>
      <c r="B25" s="307">
        <v>2706</v>
      </c>
      <c r="C25" s="308" t="s">
        <v>350</v>
      </c>
      <c r="D25" s="309">
        <v>440</v>
      </c>
      <c r="E25" s="314">
        <v>366</v>
      </c>
      <c r="F25" s="449"/>
      <c r="G25" s="320"/>
      <c r="H25" s="309"/>
      <c r="I25" s="314"/>
      <c r="J25" s="449"/>
      <c r="K25" s="320"/>
      <c r="L25" s="309"/>
      <c r="M25" s="314"/>
      <c r="N25" s="449"/>
      <c r="O25" s="320"/>
      <c r="P25" s="309"/>
      <c r="Q25" s="314"/>
      <c r="R25" s="449"/>
      <c r="S25" s="320"/>
      <c r="T25" s="309"/>
      <c r="U25" s="314"/>
      <c r="V25" s="449"/>
      <c r="W25" s="320"/>
      <c r="X25" s="309"/>
      <c r="Y25" s="314"/>
      <c r="Z25" s="449"/>
      <c r="AA25" s="320"/>
      <c r="AB25" s="309"/>
      <c r="AC25" s="314"/>
      <c r="AD25" s="449"/>
      <c r="AE25" s="510"/>
      <c r="AF25" s="520">
        <f t="shared" si="5"/>
        <v>440</v>
      </c>
      <c r="AG25" s="314">
        <f t="shared" si="6"/>
        <v>366</v>
      </c>
      <c r="AH25" s="463"/>
    </row>
    <row r="26" spans="1:34" ht="14.25" customHeight="1">
      <c r="A26" s="306"/>
      <c r="B26" s="307" t="s">
        <v>174</v>
      </c>
      <c r="C26" s="308" t="s">
        <v>351</v>
      </c>
      <c r="D26" s="309">
        <v>295860</v>
      </c>
      <c r="E26" s="314">
        <v>321160</v>
      </c>
      <c r="F26" s="449"/>
      <c r="G26" s="320"/>
      <c r="H26" s="309"/>
      <c r="I26" s="314"/>
      <c r="J26" s="449"/>
      <c r="K26" s="320"/>
      <c r="L26" s="309"/>
      <c r="M26" s="314"/>
      <c r="N26" s="449"/>
      <c r="O26" s="320"/>
      <c r="P26" s="309"/>
      <c r="Q26" s="314"/>
      <c r="R26" s="449"/>
      <c r="S26" s="320"/>
      <c r="T26" s="309"/>
      <c r="U26" s="314"/>
      <c r="V26" s="449"/>
      <c r="W26" s="320"/>
      <c r="X26" s="309"/>
      <c r="Y26" s="314"/>
      <c r="Z26" s="449"/>
      <c r="AA26" s="320"/>
      <c r="AB26" s="309"/>
      <c r="AC26" s="314"/>
      <c r="AD26" s="449"/>
      <c r="AE26" s="510"/>
      <c r="AF26" s="520">
        <f t="shared" si="5"/>
        <v>295860</v>
      </c>
      <c r="AG26" s="314">
        <f t="shared" si="6"/>
        <v>321160</v>
      </c>
      <c r="AH26" s="463"/>
    </row>
    <row r="27" spans="1:34" ht="15.75" customHeight="1">
      <c r="A27" s="306"/>
      <c r="B27" s="307" t="s">
        <v>176</v>
      </c>
      <c r="C27" s="308" t="s">
        <v>352</v>
      </c>
      <c r="D27" s="309">
        <v>48000</v>
      </c>
      <c r="E27" s="314">
        <v>32820</v>
      </c>
      <c r="F27" s="449"/>
      <c r="G27" s="320"/>
      <c r="H27" s="309"/>
      <c r="I27" s="314"/>
      <c r="J27" s="449"/>
      <c r="K27" s="320"/>
      <c r="L27" s="309"/>
      <c r="M27" s="314"/>
      <c r="N27" s="449"/>
      <c r="O27" s="320"/>
      <c r="P27" s="309"/>
      <c r="Q27" s="314"/>
      <c r="R27" s="449"/>
      <c r="S27" s="320"/>
      <c r="T27" s="309"/>
      <c r="U27" s="314"/>
      <c r="V27" s="449"/>
      <c r="W27" s="320"/>
      <c r="X27" s="309"/>
      <c r="Y27" s="314"/>
      <c r="Z27" s="449"/>
      <c r="AA27" s="320"/>
      <c r="AB27" s="309"/>
      <c r="AC27" s="314"/>
      <c r="AD27" s="449"/>
      <c r="AE27" s="510"/>
      <c r="AF27" s="520">
        <f t="shared" si="5"/>
        <v>48000</v>
      </c>
      <c r="AG27" s="314">
        <f t="shared" si="6"/>
        <v>32820</v>
      </c>
      <c r="AH27" s="463"/>
    </row>
    <row r="28" spans="1:34" ht="16.5" customHeight="1">
      <c r="A28" s="306"/>
      <c r="B28" s="307" t="s">
        <v>178</v>
      </c>
      <c r="C28" s="308" t="s">
        <v>353</v>
      </c>
      <c r="D28" s="309">
        <v>51000</v>
      </c>
      <c r="E28" s="314">
        <v>41686</v>
      </c>
      <c r="F28" s="449"/>
      <c r="G28" s="320"/>
      <c r="H28" s="309"/>
      <c r="I28" s="314"/>
      <c r="J28" s="449"/>
      <c r="K28" s="320"/>
      <c r="L28" s="309"/>
      <c r="M28" s="314"/>
      <c r="N28" s="449"/>
      <c r="O28" s="320"/>
      <c r="P28" s="309"/>
      <c r="Q28" s="314"/>
      <c r="R28" s="449"/>
      <c r="S28" s="320"/>
      <c r="T28" s="309"/>
      <c r="U28" s="314"/>
      <c r="V28" s="449"/>
      <c r="W28" s="320"/>
      <c r="X28" s="309"/>
      <c r="Y28" s="314"/>
      <c r="Z28" s="449"/>
      <c r="AA28" s="320"/>
      <c r="AB28" s="309"/>
      <c r="AC28" s="314"/>
      <c r="AD28" s="449"/>
      <c r="AE28" s="510"/>
      <c r="AF28" s="520">
        <f t="shared" si="5"/>
        <v>51000</v>
      </c>
      <c r="AG28" s="314">
        <f t="shared" si="6"/>
        <v>41686</v>
      </c>
      <c r="AH28" s="463"/>
    </row>
    <row r="29" spans="1:34" ht="15.75" customHeight="1">
      <c r="A29" s="306"/>
      <c r="B29" s="307" t="s">
        <v>180</v>
      </c>
      <c r="C29" s="308" t="s">
        <v>354</v>
      </c>
      <c r="D29" s="309"/>
      <c r="E29" s="314"/>
      <c r="F29" s="449"/>
      <c r="G29" s="320"/>
      <c r="H29" s="309"/>
      <c r="I29" s="314"/>
      <c r="J29" s="449"/>
      <c r="K29" s="320"/>
      <c r="L29" s="309"/>
      <c r="M29" s="314"/>
      <c r="N29" s="449"/>
      <c r="O29" s="320"/>
      <c r="P29" s="309"/>
      <c r="Q29" s="314"/>
      <c r="R29" s="449"/>
      <c r="S29" s="320"/>
      <c r="T29" s="309"/>
      <c r="U29" s="314"/>
      <c r="V29" s="449"/>
      <c r="W29" s="320"/>
      <c r="X29" s="309"/>
      <c r="Y29" s="314"/>
      <c r="Z29" s="449"/>
      <c r="AA29" s="320"/>
      <c r="AB29" s="309"/>
      <c r="AC29" s="314"/>
      <c r="AD29" s="449"/>
      <c r="AE29" s="510"/>
      <c r="AF29" s="520">
        <f t="shared" si="5"/>
        <v>0</v>
      </c>
      <c r="AG29" s="314">
        <f t="shared" si="6"/>
        <v>0</v>
      </c>
      <c r="AH29" s="463"/>
    </row>
    <row r="30" spans="1:34" ht="15.75" customHeight="1">
      <c r="A30" s="306"/>
      <c r="B30" s="307" t="s">
        <v>182</v>
      </c>
      <c r="C30" s="308" t="s">
        <v>355</v>
      </c>
      <c r="D30" s="309">
        <v>200</v>
      </c>
      <c r="E30" s="314">
        <v>455</v>
      </c>
      <c r="F30" s="449"/>
      <c r="G30" s="320"/>
      <c r="H30" s="309"/>
      <c r="I30" s="314"/>
      <c r="J30" s="449"/>
      <c r="K30" s="320"/>
      <c r="L30" s="309"/>
      <c r="M30" s="314"/>
      <c r="N30" s="449"/>
      <c r="O30" s="320"/>
      <c r="P30" s="309"/>
      <c r="Q30" s="314"/>
      <c r="R30" s="449"/>
      <c r="S30" s="320"/>
      <c r="T30" s="309"/>
      <c r="U30" s="314"/>
      <c r="V30" s="449"/>
      <c r="W30" s="320"/>
      <c r="X30" s="309"/>
      <c r="Y30" s="314"/>
      <c r="Z30" s="449"/>
      <c r="AA30" s="320"/>
      <c r="AB30" s="309"/>
      <c r="AC30" s="314"/>
      <c r="AD30" s="449"/>
      <c r="AE30" s="510"/>
      <c r="AF30" s="520">
        <f t="shared" si="5"/>
        <v>200</v>
      </c>
      <c r="AG30" s="314">
        <f t="shared" si="6"/>
        <v>455</v>
      </c>
      <c r="AH30" s="463"/>
    </row>
    <row r="31" spans="1:34" ht="18" customHeight="1">
      <c r="A31" s="306"/>
      <c r="B31" s="318" t="s">
        <v>184</v>
      </c>
      <c r="C31" s="319" t="s">
        <v>356</v>
      </c>
      <c r="D31" s="309">
        <v>9960</v>
      </c>
      <c r="E31" s="314">
        <v>8745</v>
      </c>
      <c r="F31" s="314"/>
      <c r="G31" s="314"/>
      <c r="H31" s="309"/>
      <c r="I31" s="314"/>
      <c r="J31" s="314"/>
      <c r="K31" s="314"/>
      <c r="L31" s="309"/>
      <c r="M31" s="314"/>
      <c r="N31" s="314"/>
      <c r="O31" s="314"/>
      <c r="P31" s="309"/>
      <c r="Q31" s="314"/>
      <c r="R31" s="314"/>
      <c r="S31" s="314"/>
      <c r="T31" s="309"/>
      <c r="U31" s="314"/>
      <c r="V31" s="314"/>
      <c r="W31" s="314"/>
      <c r="X31" s="309"/>
      <c r="Y31" s="314"/>
      <c r="Z31" s="314"/>
      <c r="AA31" s="314"/>
      <c r="AB31" s="309"/>
      <c r="AC31" s="314"/>
      <c r="AD31" s="314"/>
      <c r="AE31" s="449"/>
      <c r="AF31" s="520">
        <f t="shared" si="5"/>
        <v>9960</v>
      </c>
      <c r="AG31" s="314">
        <f t="shared" si="6"/>
        <v>8745</v>
      </c>
      <c r="AH31" s="463"/>
    </row>
    <row r="32" spans="1:34">
      <c r="A32" s="310">
        <v>2800</v>
      </c>
      <c r="B32" s="876" t="s">
        <v>258</v>
      </c>
      <c r="C32" s="877"/>
      <c r="D32" s="311">
        <v>50000</v>
      </c>
      <c r="E32" s="320">
        <v>68993</v>
      </c>
      <c r="F32" s="320"/>
      <c r="G32" s="320"/>
      <c r="H32" s="311"/>
      <c r="I32" s="320"/>
      <c r="J32" s="320"/>
      <c r="K32" s="320"/>
      <c r="L32" s="311"/>
      <c r="M32" s="320"/>
      <c r="N32" s="320"/>
      <c r="O32" s="320"/>
      <c r="P32" s="311"/>
      <c r="Q32" s="320"/>
      <c r="R32" s="320"/>
      <c r="S32" s="320"/>
      <c r="T32" s="311"/>
      <c r="U32" s="320"/>
      <c r="V32" s="320"/>
      <c r="W32" s="320"/>
      <c r="X32" s="311"/>
      <c r="Y32" s="320"/>
      <c r="Z32" s="320"/>
      <c r="AA32" s="320"/>
      <c r="AB32" s="311"/>
      <c r="AC32" s="320"/>
      <c r="AD32" s="320"/>
      <c r="AE32" s="510"/>
      <c r="AF32" s="520">
        <f t="shared" si="5"/>
        <v>50000</v>
      </c>
      <c r="AG32" s="314">
        <f t="shared" si="6"/>
        <v>68993</v>
      </c>
      <c r="AH32" s="463"/>
    </row>
    <row r="33" spans="1:34" ht="22.5" customHeight="1">
      <c r="A33" s="306"/>
      <c r="B33" s="318">
        <v>2802</v>
      </c>
      <c r="C33" s="321" t="s">
        <v>357</v>
      </c>
      <c r="D33" s="309">
        <v>22000</v>
      </c>
      <c r="E33" s="314">
        <v>7412</v>
      </c>
      <c r="F33" s="314"/>
      <c r="G33" s="314"/>
      <c r="H33" s="309"/>
      <c r="I33" s="314"/>
      <c r="J33" s="314"/>
      <c r="K33" s="314"/>
      <c r="L33" s="309"/>
      <c r="M33" s="314"/>
      <c r="N33" s="314"/>
      <c r="O33" s="314"/>
      <c r="P33" s="309"/>
      <c r="Q33" s="314"/>
      <c r="R33" s="314"/>
      <c r="S33" s="314"/>
      <c r="T33" s="309"/>
      <c r="U33" s="314"/>
      <c r="V33" s="314"/>
      <c r="W33" s="314"/>
      <c r="X33" s="309"/>
      <c r="Y33" s="314"/>
      <c r="Z33" s="314"/>
      <c r="AA33" s="314"/>
      <c r="AB33" s="309"/>
      <c r="AC33" s="314"/>
      <c r="AD33" s="314"/>
      <c r="AE33" s="449"/>
      <c r="AF33" s="520">
        <f t="shared" si="5"/>
        <v>22000</v>
      </c>
      <c r="AG33" s="314">
        <f t="shared" si="6"/>
        <v>7412</v>
      </c>
      <c r="AH33" s="463"/>
    </row>
    <row r="34" spans="1:34" ht="22.5" customHeight="1">
      <c r="A34" s="306"/>
      <c r="B34" s="318">
        <v>2809</v>
      </c>
      <c r="C34" s="321" t="s">
        <v>337</v>
      </c>
      <c r="D34" s="309">
        <v>28000</v>
      </c>
      <c r="E34" s="322">
        <v>61581</v>
      </c>
      <c r="F34" s="322"/>
      <c r="G34" s="322"/>
      <c r="H34" s="309"/>
      <c r="I34" s="322"/>
      <c r="J34" s="322"/>
      <c r="K34" s="322"/>
      <c r="L34" s="309"/>
      <c r="M34" s="322"/>
      <c r="N34" s="322"/>
      <c r="O34" s="322"/>
      <c r="P34" s="309"/>
      <c r="Q34" s="322"/>
      <c r="R34" s="322"/>
      <c r="S34" s="322"/>
      <c r="T34" s="309"/>
      <c r="U34" s="322"/>
      <c r="V34" s="322"/>
      <c r="W34" s="322"/>
      <c r="X34" s="309"/>
      <c r="Y34" s="322"/>
      <c r="Z34" s="322"/>
      <c r="AA34" s="322"/>
      <c r="AB34" s="309"/>
      <c r="AC34" s="322"/>
      <c r="AD34" s="322"/>
      <c r="AE34" s="462"/>
      <c r="AF34" s="520">
        <f t="shared" si="5"/>
        <v>28000</v>
      </c>
      <c r="AG34" s="314">
        <f t="shared" si="6"/>
        <v>61581</v>
      </c>
      <c r="AH34" s="463"/>
    </row>
    <row r="35" spans="1:34">
      <c r="A35" s="310">
        <v>3600</v>
      </c>
      <c r="B35" s="876" t="s">
        <v>259</v>
      </c>
      <c r="C35" s="877"/>
      <c r="D35" s="311">
        <f t="shared" ref="D35:AG35" si="7">SUM(D36:D37)</f>
        <v>4500</v>
      </c>
      <c r="E35" s="311">
        <f t="shared" si="7"/>
        <v>25888</v>
      </c>
      <c r="F35" s="311">
        <f t="shared" si="7"/>
        <v>258</v>
      </c>
      <c r="G35" s="311">
        <f t="shared" si="7"/>
        <v>258</v>
      </c>
      <c r="H35" s="311"/>
      <c r="I35" s="311"/>
      <c r="J35" s="311"/>
      <c r="K35" s="311"/>
      <c r="L35" s="311">
        <f t="shared" si="7"/>
        <v>0</v>
      </c>
      <c r="M35" s="311">
        <f t="shared" si="7"/>
        <v>0</v>
      </c>
      <c r="N35" s="311">
        <f t="shared" si="7"/>
        <v>0</v>
      </c>
      <c r="O35" s="311">
        <f t="shared" si="7"/>
        <v>0</v>
      </c>
      <c r="P35" s="311">
        <f t="shared" si="7"/>
        <v>0</v>
      </c>
      <c r="Q35" s="311">
        <f t="shared" si="7"/>
        <v>0</v>
      </c>
      <c r="R35" s="311">
        <f t="shared" si="7"/>
        <v>0</v>
      </c>
      <c r="S35" s="311">
        <f t="shared" si="7"/>
        <v>0</v>
      </c>
      <c r="T35" s="311">
        <f t="shared" si="7"/>
        <v>0</v>
      </c>
      <c r="U35" s="311">
        <f t="shared" si="7"/>
        <v>0</v>
      </c>
      <c r="V35" s="311">
        <v>873</v>
      </c>
      <c r="W35" s="311">
        <v>873</v>
      </c>
      <c r="X35" s="311">
        <f t="shared" si="7"/>
        <v>0</v>
      </c>
      <c r="Y35" s="311">
        <f t="shared" si="7"/>
        <v>0</v>
      </c>
      <c r="Z35" s="311">
        <f t="shared" si="7"/>
        <v>0</v>
      </c>
      <c r="AA35" s="311">
        <f t="shared" si="7"/>
        <v>0</v>
      </c>
      <c r="AB35" s="311">
        <f t="shared" si="7"/>
        <v>0</v>
      </c>
      <c r="AC35" s="311">
        <f t="shared" si="7"/>
        <v>0</v>
      </c>
      <c r="AD35" s="311">
        <f t="shared" si="7"/>
        <v>0</v>
      </c>
      <c r="AE35" s="466">
        <f t="shared" si="7"/>
        <v>0</v>
      </c>
      <c r="AF35" s="437">
        <f t="shared" si="7"/>
        <v>5631</v>
      </c>
      <c r="AG35" s="320">
        <f t="shared" si="7"/>
        <v>27019</v>
      </c>
      <c r="AH35" s="460"/>
    </row>
    <row r="36" spans="1:34" ht="20.25" customHeight="1">
      <c r="A36" s="306"/>
      <c r="B36" s="307">
        <v>3611</v>
      </c>
      <c r="C36" s="308" t="s">
        <v>358</v>
      </c>
      <c r="D36" s="309"/>
      <c r="E36" s="314">
        <v>680</v>
      </c>
      <c r="F36" s="314">
        <v>58</v>
      </c>
      <c r="G36" s="314">
        <v>58</v>
      </c>
      <c r="H36" s="309"/>
      <c r="I36" s="314"/>
      <c r="J36" s="314"/>
      <c r="K36" s="314"/>
      <c r="L36" s="309"/>
      <c r="M36" s="314"/>
      <c r="N36" s="314"/>
      <c r="O36" s="314"/>
      <c r="P36" s="309"/>
      <c r="Q36" s="314"/>
      <c r="R36" s="314"/>
      <c r="S36" s="314"/>
      <c r="T36" s="309"/>
      <c r="U36" s="314"/>
      <c r="V36" s="314">
        <v>740</v>
      </c>
      <c r="W36" s="314">
        <v>740</v>
      </c>
      <c r="X36" s="309"/>
      <c r="Y36" s="314"/>
      <c r="Z36" s="314"/>
      <c r="AA36" s="314"/>
      <c r="AB36" s="309"/>
      <c r="AC36" s="314"/>
      <c r="AD36" s="314"/>
      <c r="AE36" s="449"/>
      <c r="AF36" s="520">
        <f t="shared" ref="AF36:AG39" si="8">SUM(D36+F36+H36+J36+L36+N36+P36+R36+T36+V36+X36+Z36+AB36+AD36)</f>
        <v>798</v>
      </c>
      <c r="AG36" s="314">
        <f t="shared" si="8"/>
        <v>1478</v>
      </c>
      <c r="AH36" s="463"/>
    </row>
    <row r="37" spans="1:34" ht="15.75" customHeight="1">
      <c r="A37" s="306"/>
      <c r="B37" s="307">
        <v>3619</v>
      </c>
      <c r="C37" s="319" t="s">
        <v>359</v>
      </c>
      <c r="D37" s="309">
        <v>4500</v>
      </c>
      <c r="E37" s="314">
        <v>25208</v>
      </c>
      <c r="F37" s="314">
        <v>200</v>
      </c>
      <c r="G37" s="314">
        <v>200</v>
      </c>
      <c r="H37" s="309"/>
      <c r="I37" s="314"/>
      <c r="J37" s="314"/>
      <c r="K37" s="314"/>
      <c r="L37" s="309"/>
      <c r="M37" s="314"/>
      <c r="N37" s="314"/>
      <c r="O37" s="314"/>
      <c r="P37" s="309"/>
      <c r="Q37" s="314"/>
      <c r="R37" s="314"/>
      <c r="S37" s="314"/>
      <c r="T37" s="309"/>
      <c r="U37" s="314"/>
      <c r="V37" s="314">
        <v>133</v>
      </c>
      <c r="W37" s="314">
        <v>133</v>
      </c>
      <c r="X37" s="309"/>
      <c r="Y37" s="314"/>
      <c r="Z37" s="314"/>
      <c r="AA37" s="314"/>
      <c r="AB37" s="309"/>
      <c r="AC37" s="314"/>
      <c r="AD37" s="314"/>
      <c r="AE37" s="449"/>
      <c r="AF37" s="520">
        <f t="shared" si="8"/>
        <v>4833</v>
      </c>
      <c r="AG37" s="314">
        <f t="shared" si="8"/>
        <v>25541</v>
      </c>
      <c r="AH37" s="463"/>
    </row>
    <row r="38" spans="1:34">
      <c r="A38" s="310">
        <v>3700</v>
      </c>
      <c r="B38" s="876" t="s">
        <v>260</v>
      </c>
      <c r="C38" s="877"/>
      <c r="D38" s="311">
        <v>-10000</v>
      </c>
      <c r="E38" s="320">
        <v>-9942</v>
      </c>
      <c r="F38" s="320">
        <v>-80</v>
      </c>
      <c r="G38" s="320">
        <v>-80</v>
      </c>
      <c r="H38" s="311"/>
      <c r="I38" s="320"/>
      <c r="J38" s="320"/>
      <c r="K38" s="320"/>
      <c r="L38" s="311">
        <v>-6</v>
      </c>
      <c r="M38" s="320">
        <v>-6</v>
      </c>
      <c r="N38" s="320"/>
      <c r="O38" s="320"/>
      <c r="P38" s="311">
        <v>-188</v>
      </c>
      <c r="Q38" s="320">
        <v>-188</v>
      </c>
      <c r="R38" s="320"/>
      <c r="S38" s="320"/>
      <c r="T38" s="311"/>
      <c r="U38" s="320"/>
      <c r="V38" s="320"/>
      <c r="W38" s="320"/>
      <c r="X38" s="311"/>
      <c r="Y38" s="320"/>
      <c r="Z38" s="320">
        <v>-77</v>
      </c>
      <c r="AA38" s="320">
        <v>-77</v>
      </c>
      <c r="AB38" s="311">
        <v>-123</v>
      </c>
      <c r="AC38" s="320">
        <v>-123</v>
      </c>
      <c r="AD38" s="320"/>
      <c r="AE38" s="510"/>
      <c r="AF38" s="520">
        <f t="shared" si="8"/>
        <v>-10474</v>
      </c>
      <c r="AG38" s="314">
        <f t="shared" si="8"/>
        <v>-10416</v>
      </c>
      <c r="AH38" s="463"/>
    </row>
    <row r="39" spans="1:34" ht="25.5" customHeight="1">
      <c r="A39" s="306"/>
      <c r="B39" s="307">
        <v>3702</v>
      </c>
      <c r="C39" s="308" t="s">
        <v>360</v>
      </c>
      <c r="D39" s="309">
        <v>-10000</v>
      </c>
      <c r="E39" s="314">
        <v>-9942</v>
      </c>
      <c r="F39" s="314">
        <v>-80</v>
      </c>
      <c r="G39" s="314">
        <v>-80</v>
      </c>
      <c r="H39" s="309"/>
      <c r="I39" s="314"/>
      <c r="J39" s="314"/>
      <c r="K39" s="314"/>
      <c r="L39" s="309">
        <v>-6</v>
      </c>
      <c r="M39" s="314">
        <v>-6</v>
      </c>
      <c r="N39" s="314"/>
      <c r="O39" s="314"/>
      <c r="P39" s="309">
        <v>-188</v>
      </c>
      <c r="Q39" s="314">
        <v>-188</v>
      </c>
      <c r="R39" s="314"/>
      <c r="S39" s="314"/>
      <c r="T39" s="309"/>
      <c r="U39" s="314"/>
      <c r="V39" s="314"/>
      <c r="W39" s="314"/>
      <c r="X39" s="309"/>
      <c r="Y39" s="314"/>
      <c r="Z39" s="314">
        <v>-77</v>
      </c>
      <c r="AA39" s="314">
        <v>-77</v>
      </c>
      <c r="AB39" s="309">
        <v>-123</v>
      </c>
      <c r="AC39" s="314">
        <v>-123</v>
      </c>
      <c r="AD39" s="314"/>
      <c r="AE39" s="449"/>
      <c r="AF39" s="520">
        <f t="shared" si="8"/>
        <v>-10474</v>
      </c>
      <c r="AG39" s="314">
        <f t="shared" si="8"/>
        <v>-10416</v>
      </c>
      <c r="AH39" s="463"/>
    </row>
    <row r="40" spans="1:34">
      <c r="A40" s="310">
        <v>4000</v>
      </c>
      <c r="B40" s="323" t="s">
        <v>261</v>
      </c>
      <c r="C40" s="323"/>
      <c r="D40" s="324">
        <f t="shared" ref="D40:AG40" si="9">SUM(D41:D44)</f>
        <v>676000</v>
      </c>
      <c r="E40" s="324">
        <f t="shared" si="9"/>
        <v>370127</v>
      </c>
      <c r="F40" s="324">
        <f t="shared" si="9"/>
        <v>0</v>
      </c>
      <c r="G40" s="324">
        <f t="shared" si="9"/>
        <v>0</v>
      </c>
      <c r="H40" s="324">
        <f t="shared" si="9"/>
        <v>0</v>
      </c>
      <c r="I40" s="324">
        <f t="shared" si="9"/>
        <v>0</v>
      </c>
      <c r="J40" s="324">
        <f t="shared" si="9"/>
        <v>0</v>
      </c>
      <c r="K40" s="324">
        <f t="shared" si="9"/>
        <v>0</v>
      </c>
      <c r="L40" s="324">
        <f t="shared" si="9"/>
        <v>0</v>
      </c>
      <c r="M40" s="324">
        <f t="shared" si="9"/>
        <v>0</v>
      </c>
      <c r="N40" s="324">
        <f t="shared" si="9"/>
        <v>0</v>
      </c>
      <c r="O40" s="324">
        <f t="shared" si="9"/>
        <v>0</v>
      </c>
      <c r="P40" s="324">
        <f t="shared" si="9"/>
        <v>0</v>
      </c>
      <c r="Q40" s="324">
        <f t="shared" si="9"/>
        <v>0</v>
      </c>
      <c r="R40" s="324">
        <f t="shared" si="9"/>
        <v>0</v>
      </c>
      <c r="S40" s="324">
        <f t="shared" si="9"/>
        <v>0</v>
      </c>
      <c r="T40" s="324">
        <f t="shared" si="9"/>
        <v>0</v>
      </c>
      <c r="U40" s="324">
        <f t="shared" si="9"/>
        <v>0</v>
      </c>
      <c r="V40" s="324">
        <f t="shared" si="9"/>
        <v>0</v>
      </c>
      <c r="W40" s="324">
        <f t="shared" si="9"/>
        <v>0</v>
      </c>
      <c r="X40" s="324">
        <f t="shared" si="9"/>
        <v>0</v>
      </c>
      <c r="Y40" s="324">
        <f t="shared" si="9"/>
        <v>0</v>
      </c>
      <c r="Z40" s="324">
        <f t="shared" si="9"/>
        <v>0</v>
      </c>
      <c r="AA40" s="324">
        <f t="shared" si="9"/>
        <v>0</v>
      </c>
      <c r="AB40" s="324">
        <f t="shared" si="9"/>
        <v>0</v>
      </c>
      <c r="AC40" s="324">
        <f t="shared" si="9"/>
        <v>0</v>
      </c>
      <c r="AD40" s="324">
        <f t="shared" si="9"/>
        <v>0</v>
      </c>
      <c r="AE40" s="511">
        <f t="shared" si="9"/>
        <v>0</v>
      </c>
      <c r="AF40" s="437">
        <f t="shared" si="9"/>
        <v>676000</v>
      </c>
      <c r="AG40" s="320">
        <f t="shared" si="9"/>
        <v>370127</v>
      </c>
      <c r="AH40" s="460"/>
    </row>
    <row r="41" spans="1:34">
      <c r="A41" s="306"/>
      <c r="B41" s="307">
        <v>4022</v>
      </c>
      <c r="C41" s="325" t="s">
        <v>361</v>
      </c>
      <c r="D41" s="309">
        <v>50000</v>
      </c>
      <c r="E41" s="314">
        <v>45793</v>
      </c>
      <c r="F41" s="314"/>
      <c r="G41" s="314"/>
      <c r="H41" s="309"/>
      <c r="I41" s="314"/>
      <c r="J41" s="314"/>
      <c r="K41" s="314"/>
      <c r="L41" s="309"/>
      <c r="M41" s="314"/>
      <c r="N41" s="314"/>
      <c r="O41" s="314"/>
      <c r="P41" s="309"/>
      <c r="Q41" s="314"/>
      <c r="R41" s="314"/>
      <c r="S41" s="314"/>
      <c r="T41" s="309"/>
      <c r="U41" s="314"/>
      <c r="V41" s="314"/>
      <c r="W41" s="314"/>
      <c r="X41" s="309"/>
      <c r="Y41" s="314"/>
      <c r="Z41" s="314"/>
      <c r="AA41" s="314"/>
      <c r="AB41" s="309"/>
      <c r="AC41" s="314"/>
      <c r="AD41" s="314"/>
      <c r="AE41" s="449"/>
      <c r="AF41" s="520">
        <f t="shared" ref="AF41:AG47" si="10">SUM(D41+F41+H41+J41+L41+N41+P41+R41+T41+V41+X41+Z41+AB41+AD41)</f>
        <v>50000</v>
      </c>
      <c r="AG41" s="314">
        <f t="shared" si="10"/>
        <v>45793</v>
      </c>
      <c r="AH41" s="463"/>
    </row>
    <row r="42" spans="1:34" ht="16.5" customHeight="1">
      <c r="A42" s="306"/>
      <c r="B42" s="307">
        <v>4024</v>
      </c>
      <c r="C42" s="325" t="s">
        <v>262</v>
      </c>
      <c r="D42" s="309"/>
      <c r="E42" s="314"/>
      <c r="F42" s="314"/>
      <c r="G42" s="314"/>
      <c r="H42" s="309"/>
      <c r="I42" s="314"/>
      <c r="J42" s="314"/>
      <c r="K42" s="314"/>
      <c r="L42" s="309"/>
      <c r="M42" s="314"/>
      <c r="N42" s="314"/>
      <c r="O42" s="314"/>
      <c r="P42" s="309"/>
      <c r="Q42" s="314"/>
      <c r="R42" s="314"/>
      <c r="S42" s="314"/>
      <c r="T42" s="309"/>
      <c r="U42" s="314"/>
      <c r="V42" s="314"/>
      <c r="W42" s="314"/>
      <c r="X42" s="309"/>
      <c r="Y42" s="314"/>
      <c r="Z42" s="314"/>
      <c r="AA42" s="314"/>
      <c r="AB42" s="309"/>
      <c r="AC42" s="314"/>
      <c r="AD42" s="314"/>
      <c r="AE42" s="449"/>
      <c r="AF42" s="520">
        <f t="shared" si="10"/>
        <v>0</v>
      </c>
      <c r="AG42" s="314">
        <f t="shared" si="10"/>
        <v>0</v>
      </c>
      <c r="AH42" s="463"/>
    </row>
    <row r="43" spans="1:34" ht="21" customHeight="1">
      <c r="A43" s="306"/>
      <c r="B43" s="307">
        <v>4030</v>
      </c>
      <c r="C43" s="326" t="s">
        <v>263</v>
      </c>
      <c r="D43" s="309">
        <v>25500</v>
      </c>
      <c r="E43" s="314">
        <v>40599</v>
      </c>
      <c r="F43" s="314"/>
      <c r="G43" s="314"/>
      <c r="H43" s="309"/>
      <c r="I43" s="314"/>
      <c r="J43" s="314"/>
      <c r="K43" s="314"/>
      <c r="L43" s="309"/>
      <c r="M43" s="314"/>
      <c r="N43" s="314"/>
      <c r="O43" s="314"/>
      <c r="P43" s="309"/>
      <c r="Q43" s="314"/>
      <c r="R43" s="314"/>
      <c r="S43" s="314"/>
      <c r="T43" s="309"/>
      <c r="U43" s="314"/>
      <c r="V43" s="314"/>
      <c r="W43" s="314"/>
      <c r="X43" s="309"/>
      <c r="Y43" s="314"/>
      <c r="Z43" s="314"/>
      <c r="AA43" s="314"/>
      <c r="AB43" s="309"/>
      <c r="AC43" s="314"/>
      <c r="AD43" s="314"/>
      <c r="AE43" s="449"/>
      <c r="AF43" s="520">
        <f t="shared" si="10"/>
        <v>25500</v>
      </c>
      <c r="AG43" s="314">
        <f t="shared" si="10"/>
        <v>40599</v>
      </c>
      <c r="AH43" s="463"/>
    </row>
    <row r="44" spans="1:34">
      <c r="A44" s="306"/>
      <c r="B44" s="307">
        <v>4040</v>
      </c>
      <c r="C44" s="325" t="s">
        <v>264</v>
      </c>
      <c r="D44" s="309">
        <v>600500</v>
      </c>
      <c r="E44" s="314">
        <v>283735</v>
      </c>
      <c r="F44" s="314"/>
      <c r="G44" s="314"/>
      <c r="H44" s="309"/>
      <c r="I44" s="314"/>
      <c r="J44" s="314"/>
      <c r="K44" s="314"/>
      <c r="L44" s="309"/>
      <c r="M44" s="314"/>
      <c r="N44" s="314"/>
      <c r="O44" s="314"/>
      <c r="P44" s="309"/>
      <c r="Q44" s="314"/>
      <c r="R44" s="314"/>
      <c r="S44" s="314"/>
      <c r="T44" s="309"/>
      <c r="U44" s="314"/>
      <c r="V44" s="314"/>
      <c r="W44" s="314"/>
      <c r="X44" s="309"/>
      <c r="Y44" s="314"/>
      <c r="Z44" s="314"/>
      <c r="AA44" s="314"/>
      <c r="AB44" s="309"/>
      <c r="AC44" s="314"/>
      <c r="AD44" s="314"/>
      <c r="AE44" s="449"/>
      <c r="AF44" s="520">
        <f t="shared" si="10"/>
        <v>600500</v>
      </c>
      <c r="AG44" s="314">
        <f t="shared" si="10"/>
        <v>283735</v>
      </c>
      <c r="AH44" s="463"/>
    </row>
    <row r="45" spans="1:34">
      <c r="A45" s="310">
        <v>4100</v>
      </c>
      <c r="B45" s="891" t="s">
        <v>205</v>
      </c>
      <c r="C45" s="892"/>
      <c r="D45" s="309">
        <v>10000</v>
      </c>
      <c r="E45" s="314">
        <v>9485</v>
      </c>
      <c r="F45" s="314"/>
      <c r="G45" s="314"/>
      <c r="H45" s="309"/>
      <c r="I45" s="314"/>
      <c r="J45" s="314"/>
      <c r="K45" s="314"/>
      <c r="L45" s="309"/>
      <c r="M45" s="314"/>
      <c r="N45" s="314"/>
      <c r="O45" s="314"/>
      <c r="P45" s="309"/>
      <c r="Q45" s="314"/>
      <c r="R45" s="314"/>
      <c r="S45" s="314"/>
      <c r="T45" s="309"/>
      <c r="U45" s="314"/>
      <c r="V45" s="314"/>
      <c r="W45" s="314"/>
      <c r="X45" s="309"/>
      <c r="Y45" s="314"/>
      <c r="Z45" s="314"/>
      <c r="AA45" s="314"/>
      <c r="AB45" s="309"/>
      <c r="AC45" s="314"/>
      <c r="AD45" s="314"/>
      <c r="AE45" s="449"/>
      <c r="AF45" s="520">
        <f t="shared" si="10"/>
        <v>10000</v>
      </c>
      <c r="AG45" s="314">
        <f t="shared" si="10"/>
        <v>9485</v>
      </c>
      <c r="AH45" s="463"/>
    </row>
    <row r="46" spans="1:34">
      <c r="A46" s="310" t="s">
        <v>120</v>
      </c>
      <c r="B46" s="879" t="s">
        <v>265</v>
      </c>
      <c r="C46" s="880"/>
      <c r="D46" s="311">
        <v>246261</v>
      </c>
      <c r="E46" s="320">
        <v>246261</v>
      </c>
      <c r="F46" s="320"/>
      <c r="G46" s="311"/>
      <c r="H46" s="311">
        <v>0</v>
      </c>
      <c r="I46" s="320">
        <v>0</v>
      </c>
      <c r="J46" s="320">
        <v>0</v>
      </c>
      <c r="K46" s="314">
        <f>SUM(H46:J46)</f>
        <v>0</v>
      </c>
      <c r="L46" s="311">
        <v>0</v>
      </c>
      <c r="M46" s="320">
        <v>0</v>
      </c>
      <c r="N46" s="320">
        <v>0</v>
      </c>
      <c r="O46" s="314">
        <f>SUM(L46:N46)</f>
        <v>0</v>
      </c>
      <c r="P46" s="311">
        <v>0</v>
      </c>
      <c r="Q46" s="320">
        <v>0</v>
      </c>
      <c r="R46" s="320">
        <v>0</v>
      </c>
      <c r="S46" s="314">
        <f>SUM(P46:R46)</f>
        <v>0</v>
      </c>
      <c r="T46" s="311">
        <v>0</v>
      </c>
      <c r="U46" s="320">
        <v>0</v>
      </c>
      <c r="V46" s="320">
        <v>0</v>
      </c>
      <c r="W46" s="314">
        <f>SUM(T46:V46)</f>
        <v>0</v>
      </c>
      <c r="X46" s="311">
        <v>0</v>
      </c>
      <c r="Y46" s="320">
        <v>0</v>
      </c>
      <c r="Z46" s="320">
        <v>0</v>
      </c>
      <c r="AA46" s="314">
        <f>SUM(X46:Z46)</f>
        <v>0</v>
      </c>
      <c r="AB46" s="311">
        <v>0</v>
      </c>
      <c r="AC46" s="320">
        <v>0</v>
      </c>
      <c r="AD46" s="320">
        <v>0</v>
      </c>
      <c r="AE46" s="449">
        <v>0</v>
      </c>
      <c r="AF46" s="520">
        <f t="shared" si="10"/>
        <v>246261</v>
      </c>
      <c r="AG46" s="314">
        <f t="shared" si="10"/>
        <v>246261</v>
      </c>
      <c r="AH46" s="463"/>
    </row>
    <row r="47" spans="1:34" ht="24.75" customHeight="1" thickBot="1">
      <c r="A47" s="306"/>
      <c r="B47" s="307">
        <v>4500</v>
      </c>
      <c r="C47" s="327" t="s">
        <v>400</v>
      </c>
      <c r="D47" s="328">
        <v>246261</v>
      </c>
      <c r="E47" s="329">
        <v>246261</v>
      </c>
      <c r="F47" s="329"/>
      <c r="G47" s="314"/>
      <c r="H47" s="328"/>
      <c r="I47" s="329"/>
      <c r="J47" s="329"/>
      <c r="K47" s="314"/>
      <c r="L47" s="328"/>
      <c r="M47" s="329"/>
      <c r="N47" s="329"/>
      <c r="O47" s="314"/>
      <c r="P47" s="328"/>
      <c r="Q47" s="329"/>
      <c r="R47" s="329"/>
      <c r="S47" s="314"/>
      <c r="T47" s="328"/>
      <c r="U47" s="329"/>
      <c r="V47" s="329"/>
      <c r="W47" s="314"/>
      <c r="X47" s="328"/>
      <c r="Y47" s="329"/>
      <c r="Z47" s="329"/>
      <c r="AA47" s="314"/>
      <c r="AB47" s="328"/>
      <c r="AC47" s="329"/>
      <c r="AD47" s="329"/>
      <c r="AE47" s="449"/>
      <c r="AF47" s="521">
        <f t="shared" si="10"/>
        <v>246261</v>
      </c>
      <c r="AG47" s="522">
        <f t="shared" si="10"/>
        <v>246261</v>
      </c>
      <c r="AH47" s="463"/>
    </row>
    <row r="48" spans="1:34" ht="23.25" customHeight="1" thickBot="1">
      <c r="A48" s="330"/>
      <c r="B48" s="331"/>
      <c r="C48" s="332" t="s">
        <v>266</v>
      </c>
      <c r="D48" s="333">
        <f>SUM(D8+D10+D15+D16+D21+D32+D35+D38+D40+D45+D46)</f>
        <v>2538931</v>
      </c>
      <c r="E48" s="333">
        <f>SUM(E8+E10+E15+E16+E21+E32+E35+E38+E40+E45+E46)</f>
        <v>2297258</v>
      </c>
      <c r="F48" s="333">
        <f>SUM(F8+F10+F15+F16+F21+F32+F35+F38+F40+F45+F46)</f>
        <v>1618</v>
      </c>
      <c r="G48" s="333">
        <f>SUM(G8+G10+G15+G16+G21+G32+G35+G38+G40+G45+G46)</f>
        <v>1618</v>
      </c>
      <c r="H48" s="333">
        <f t="shared" ref="H48:AG48" si="11">SUM(H8+H10+H15+H16+H21+H32+H35+H38+H40+H45+H46)</f>
        <v>0</v>
      </c>
      <c r="I48" s="333">
        <f t="shared" si="11"/>
        <v>0</v>
      </c>
      <c r="J48" s="333">
        <f t="shared" si="11"/>
        <v>0</v>
      </c>
      <c r="K48" s="333">
        <f t="shared" si="11"/>
        <v>0</v>
      </c>
      <c r="L48" s="333">
        <f t="shared" si="11"/>
        <v>204</v>
      </c>
      <c r="M48" s="333">
        <f t="shared" si="11"/>
        <v>204</v>
      </c>
      <c r="N48" s="333">
        <f t="shared" si="11"/>
        <v>0</v>
      </c>
      <c r="O48" s="333">
        <f t="shared" si="11"/>
        <v>0</v>
      </c>
      <c r="P48" s="333">
        <f t="shared" si="11"/>
        <v>1875</v>
      </c>
      <c r="Q48" s="333">
        <f t="shared" si="11"/>
        <v>1875</v>
      </c>
      <c r="R48" s="333">
        <f t="shared" si="11"/>
        <v>0</v>
      </c>
      <c r="S48" s="333">
        <f t="shared" si="11"/>
        <v>0</v>
      </c>
      <c r="T48" s="333">
        <f t="shared" si="11"/>
        <v>0</v>
      </c>
      <c r="U48" s="333">
        <f t="shared" si="11"/>
        <v>0</v>
      </c>
      <c r="V48" s="333">
        <f t="shared" si="11"/>
        <v>873</v>
      </c>
      <c r="W48" s="333">
        <f t="shared" si="11"/>
        <v>873</v>
      </c>
      <c r="X48" s="333">
        <f t="shared" si="11"/>
        <v>300</v>
      </c>
      <c r="Y48" s="333">
        <f t="shared" si="11"/>
        <v>300</v>
      </c>
      <c r="Z48" s="333">
        <f t="shared" si="11"/>
        <v>2490</v>
      </c>
      <c r="AA48" s="333">
        <f t="shared" si="11"/>
        <v>2490</v>
      </c>
      <c r="AB48" s="333">
        <f t="shared" si="11"/>
        <v>3335</v>
      </c>
      <c r="AC48" s="333">
        <f t="shared" si="11"/>
        <v>3335</v>
      </c>
      <c r="AD48" s="333">
        <f t="shared" si="11"/>
        <v>0</v>
      </c>
      <c r="AE48" s="512">
        <f t="shared" si="11"/>
        <v>0</v>
      </c>
      <c r="AF48" s="523">
        <f t="shared" si="11"/>
        <v>2549626</v>
      </c>
      <c r="AG48" s="524">
        <f t="shared" si="11"/>
        <v>2307953</v>
      </c>
      <c r="AH48" s="460"/>
    </row>
    <row r="49" spans="1:36" ht="12.75" thickBot="1">
      <c r="A49" s="334"/>
      <c r="B49" s="335"/>
      <c r="C49" s="336"/>
      <c r="D49" s="885"/>
      <c r="E49" s="886"/>
      <c r="F49" s="886"/>
      <c r="G49" s="887"/>
      <c r="H49" s="888"/>
      <c r="I49" s="889"/>
      <c r="J49" s="889"/>
      <c r="K49" s="890"/>
      <c r="L49" s="463"/>
      <c r="M49" s="463"/>
      <c r="N49" s="460"/>
      <c r="O49" s="460"/>
      <c r="P49" s="463"/>
      <c r="Q49" s="463"/>
      <c r="R49" s="460"/>
      <c r="S49" s="460"/>
      <c r="T49" s="463"/>
      <c r="U49" s="463"/>
      <c r="V49" s="460"/>
      <c r="W49" s="460"/>
      <c r="X49" s="463"/>
      <c r="Y49" s="463"/>
      <c r="Z49" s="460"/>
      <c r="AA49" s="460"/>
      <c r="AB49" s="463"/>
      <c r="AC49" s="463"/>
      <c r="AD49" s="460"/>
      <c r="AE49" s="460"/>
    </row>
    <row r="50" spans="1:36" ht="24.75" thickBot="1">
      <c r="A50" s="337" t="s">
        <v>0</v>
      </c>
      <c r="B50" s="338"/>
      <c r="C50" s="339" t="s">
        <v>267</v>
      </c>
      <c r="D50" s="340" t="s">
        <v>250</v>
      </c>
      <c r="E50" s="341" t="s">
        <v>251</v>
      </c>
      <c r="F50" s="340" t="s">
        <v>250</v>
      </c>
      <c r="G50" s="341" t="s">
        <v>251</v>
      </c>
      <c r="H50" s="340" t="s">
        <v>250</v>
      </c>
      <c r="I50" s="341" t="s">
        <v>251</v>
      </c>
      <c r="J50" s="340" t="s">
        <v>250</v>
      </c>
      <c r="K50" s="341" t="s">
        <v>251</v>
      </c>
      <c r="L50" s="340" t="s">
        <v>250</v>
      </c>
      <c r="M50" s="341" t="s">
        <v>251</v>
      </c>
      <c r="N50" s="340" t="s">
        <v>250</v>
      </c>
      <c r="O50" s="341" t="s">
        <v>251</v>
      </c>
      <c r="P50" s="340" t="s">
        <v>250</v>
      </c>
      <c r="Q50" s="341" t="s">
        <v>251</v>
      </c>
      <c r="R50" s="340" t="s">
        <v>250</v>
      </c>
      <c r="S50" s="341" t="s">
        <v>251</v>
      </c>
      <c r="T50" s="340" t="s">
        <v>250</v>
      </c>
      <c r="U50" s="341" t="s">
        <v>251</v>
      </c>
      <c r="V50" s="340" t="s">
        <v>250</v>
      </c>
      <c r="W50" s="341" t="s">
        <v>251</v>
      </c>
      <c r="X50" s="340" t="s">
        <v>250</v>
      </c>
      <c r="Y50" s="341" t="s">
        <v>251</v>
      </c>
      <c r="Z50" s="340" t="s">
        <v>250</v>
      </c>
      <c r="AA50" s="341" t="s">
        <v>251</v>
      </c>
      <c r="AB50" s="340" t="s">
        <v>250</v>
      </c>
      <c r="AC50" s="341" t="s">
        <v>251</v>
      </c>
      <c r="AD50" s="340" t="s">
        <v>250</v>
      </c>
      <c r="AE50" s="513" t="s">
        <v>251</v>
      </c>
      <c r="AF50" s="525" t="s">
        <v>250</v>
      </c>
      <c r="AG50" s="526" t="s">
        <v>251</v>
      </c>
      <c r="AH50" s="539"/>
    </row>
    <row r="51" spans="1:36" ht="36.75" thickBot="1">
      <c r="A51" s="342"/>
      <c r="B51" s="343"/>
      <c r="C51" s="344" t="s">
        <v>268</v>
      </c>
      <c r="D51" s="345"/>
      <c r="E51" s="345"/>
      <c r="F51" s="458"/>
      <c r="G51" s="458"/>
      <c r="H51" s="345"/>
      <c r="I51" s="345"/>
      <c r="J51" s="458"/>
      <c r="K51" s="458"/>
      <c r="L51" s="501"/>
      <c r="M51" s="502"/>
      <c r="N51" s="502"/>
      <c r="O51" s="506"/>
      <c r="P51" s="501"/>
      <c r="Q51" s="502"/>
      <c r="R51" s="502"/>
      <c r="S51" s="506"/>
      <c r="T51" s="501"/>
      <c r="U51" s="502"/>
      <c r="V51" s="502"/>
      <c r="W51" s="506"/>
      <c r="X51" s="501"/>
      <c r="Y51" s="502"/>
      <c r="Z51" s="502"/>
      <c r="AA51" s="506"/>
      <c r="AB51" s="501"/>
      <c r="AC51" s="502"/>
      <c r="AD51" s="502"/>
      <c r="AE51" s="506"/>
      <c r="AF51" s="502"/>
      <c r="AG51" s="506"/>
      <c r="AH51" s="460"/>
    </row>
    <row r="52" spans="1:36">
      <c r="A52" s="304">
        <v>3100</v>
      </c>
      <c r="B52" s="883" t="s">
        <v>269</v>
      </c>
      <c r="C52" s="884"/>
      <c r="D52" s="346">
        <f>SUM(D53+D54+D55+D56+D57+D58)</f>
        <v>10732281</v>
      </c>
      <c r="E52" s="346">
        <f>SUM(E53+E54+E55+E56+E57+E58)</f>
        <v>10717037</v>
      </c>
      <c r="F52" s="346">
        <f t="shared" ref="F52:AG52" si="12">SUM(F53:F58)</f>
        <v>0</v>
      </c>
      <c r="G52" s="346">
        <f t="shared" si="12"/>
        <v>0</v>
      </c>
      <c r="H52" s="346">
        <f t="shared" si="12"/>
        <v>0</v>
      </c>
      <c r="I52" s="346">
        <f t="shared" si="12"/>
        <v>0</v>
      </c>
      <c r="J52" s="346">
        <f t="shared" si="12"/>
        <v>0</v>
      </c>
      <c r="K52" s="346">
        <f t="shared" si="12"/>
        <v>0</v>
      </c>
      <c r="L52" s="346">
        <f t="shared" si="12"/>
        <v>0</v>
      </c>
      <c r="M52" s="346">
        <f t="shared" si="12"/>
        <v>0</v>
      </c>
      <c r="N52" s="346">
        <f t="shared" si="12"/>
        <v>0</v>
      </c>
      <c r="O52" s="346">
        <f t="shared" si="12"/>
        <v>0</v>
      </c>
      <c r="P52" s="346">
        <f t="shared" si="12"/>
        <v>0</v>
      </c>
      <c r="Q52" s="346">
        <f t="shared" si="12"/>
        <v>0</v>
      </c>
      <c r="R52" s="346">
        <f t="shared" si="12"/>
        <v>0</v>
      </c>
      <c r="S52" s="346">
        <f t="shared" si="12"/>
        <v>0</v>
      </c>
      <c r="T52" s="346">
        <f t="shared" si="12"/>
        <v>0</v>
      </c>
      <c r="U52" s="346">
        <f t="shared" si="12"/>
        <v>0</v>
      </c>
      <c r="V52" s="346">
        <f t="shared" si="12"/>
        <v>0</v>
      </c>
      <c r="W52" s="346">
        <f t="shared" si="12"/>
        <v>0</v>
      </c>
      <c r="X52" s="346">
        <f t="shared" si="12"/>
        <v>0</v>
      </c>
      <c r="Y52" s="346">
        <f t="shared" si="12"/>
        <v>0</v>
      </c>
      <c r="Z52" s="346">
        <f t="shared" si="12"/>
        <v>0</v>
      </c>
      <c r="AA52" s="346">
        <f t="shared" si="12"/>
        <v>0</v>
      </c>
      <c r="AB52" s="346">
        <f t="shared" si="12"/>
        <v>0</v>
      </c>
      <c r="AC52" s="346">
        <f t="shared" si="12"/>
        <v>0</v>
      </c>
      <c r="AD52" s="346">
        <f t="shared" si="12"/>
        <v>0</v>
      </c>
      <c r="AE52" s="346">
        <f t="shared" si="12"/>
        <v>0</v>
      </c>
      <c r="AF52" s="346">
        <f t="shared" si="12"/>
        <v>10732281</v>
      </c>
      <c r="AG52" s="346">
        <f t="shared" si="12"/>
        <v>10717037</v>
      </c>
      <c r="AH52" s="541"/>
    </row>
    <row r="53" spans="1:36" ht="24">
      <c r="A53" s="310"/>
      <c r="B53" s="347">
        <v>3111</v>
      </c>
      <c r="C53" s="348" t="s">
        <v>362</v>
      </c>
      <c r="D53" s="349">
        <v>6171648</v>
      </c>
      <c r="E53" s="349">
        <v>6171648</v>
      </c>
      <c r="F53" s="349"/>
      <c r="G53" s="467"/>
      <c r="H53" s="469"/>
      <c r="I53" s="349"/>
      <c r="J53" s="349"/>
      <c r="K53" s="467"/>
      <c r="L53" s="437"/>
      <c r="M53" s="437"/>
      <c r="N53" s="437"/>
      <c r="O53" s="437"/>
      <c r="P53" s="437"/>
      <c r="Q53" s="437"/>
      <c r="R53" s="437"/>
      <c r="S53" s="437"/>
      <c r="T53" s="437"/>
      <c r="U53" s="437"/>
      <c r="V53" s="437"/>
      <c r="W53" s="437"/>
      <c r="X53" s="437"/>
      <c r="Y53" s="437"/>
      <c r="Z53" s="437"/>
      <c r="AA53" s="437"/>
      <c r="AB53" s="437"/>
      <c r="AC53" s="437"/>
      <c r="AD53" s="437"/>
      <c r="AE53" s="437"/>
      <c r="AF53" s="437">
        <f t="shared" ref="AF53:AG58" si="13">SUM(D53+F53+H53+J53+L53+N53+P53+R53+T53+V53+X53+Z53+AB53+AD53)</f>
        <v>6171648</v>
      </c>
      <c r="AG53" s="437">
        <f t="shared" si="13"/>
        <v>6171648</v>
      </c>
      <c r="AH53" s="460"/>
    </row>
    <row r="54" spans="1:36" ht="25.5" customHeight="1">
      <c r="A54" s="350"/>
      <c r="B54" s="351">
        <v>3112</v>
      </c>
      <c r="C54" s="348" t="s">
        <v>363</v>
      </c>
      <c r="D54" s="322">
        <v>1734600</v>
      </c>
      <c r="E54" s="314">
        <v>1734600</v>
      </c>
      <c r="F54" s="314"/>
      <c r="G54" s="449"/>
      <c r="H54" s="309"/>
      <c r="I54" s="314"/>
      <c r="J54" s="314"/>
      <c r="K54" s="449"/>
      <c r="L54" s="437"/>
      <c r="M54" s="503"/>
      <c r="N54" s="503"/>
      <c r="O54" s="320"/>
      <c r="P54" s="437"/>
      <c r="Q54" s="503"/>
      <c r="R54" s="503"/>
      <c r="S54" s="320"/>
      <c r="T54" s="437"/>
      <c r="U54" s="503"/>
      <c r="V54" s="503"/>
      <c r="W54" s="320"/>
      <c r="X54" s="437"/>
      <c r="Y54" s="503"/>
      <c r="Z54" s="503"/>
      <c r="AA54" s="320"/>
      <c r="AB54" s="437"/>
      <c r="AC54" s="503"/>
      <c r="AD54" s="503"/>
      <c r="AE54" s="320"/>
      <c r="AF54" s="437">
        <f t="shared" si="13"/>
        <v>1734600</v>
      </c>
      <c r="AG54" s="437">
        <f t="shared" si="13"/>
        <v>1734600</v>
      </c>
      <c r="AH54" s="460"/>
    </row>
    <row r="55" spans="1:36" ht="24.75" customHeight="1">
      <c r="A55" s="350"/>
      <c r="B55" s="351">
        <v>3113</v>
      </c>
      <c r="C55" s="348" t="s">
        <v>270</v>
      </c>
      <c r="D55" s="322">
        <v>2729300</v>
      </c>
      <c r="E55" s="314">
        <v>2728154</v>
      </c>
      <c r="F55" s="314">
        <f>-D6171</f>
        <v>0</v>
      </c>
      <c r="G55" s="449"/>
      <c r="H55" s="309"/>
      <c r="I55" s="314"/>
      <c r="J55" s="314"/>
      <c r="K55" s="449"/>
      <c r="L55" s="437"/>
      <c r="M55" s="503"/>
      <c r="N55" s="503"/>
      <c r="O55" s="320"/>
      <c r="P55" s="437"/>
      <c r="Q55" s="503"/>
      <c r="R55" s="503"/>
      <c r="S55" s="320"/>
      <c r="T55" s="437"/>
      <c r="U55" s="503"/>
      <c r="V55" s="503"/>
      <c r="W55" s="320"/>
      <c r="X55" s="437"/>
      <c r="Y55" s="503"/>
      <c r="Z55" s="503"/>
      <c r="AA55" s="320"/>
      <c r="AB55" s="437"/>
      <c r="AC55" s="503"/>
      <c r="AD55" s="503"/>
      <c r="AE55" s="320"/>
      <c r="AF55" s="437">
        <f t="shared" si="13"/>
        <v>2729300</v>
      </c>
      <c r="AG55" s="437">
        <f t="shared" si="13"/>
        <v>2728154</v>
      </c>
      <c r="AH55" s="460"/>
    </row>
    <row r="56" spans="1:36">
      <c r="A56" s="350"/>
      <c r="B56" s="352" t="s">
        <v>128</v>
      </c>
      <c r="C56" s="348" t="s">
        <v>271</v>
      </c>
      <c r="D56" s="353">
        <v>4222</v>
      </c>
      <c r="E56" s="353">
        <v>4222</v>
      </c>
      <c r="F56" s="353"/>
      <c r="G56" s="353"/>
      <c r="H56" s="353"/>
      <c r="I56" s="353"/>
      <c r="J56" s="353"/>
      <c r="K56" s="353"/>
      <c r="L56" s="437"/>
      <c r="M56" s="503"/>
      <c r="N56" s="503"/>
      <c r="O56" s="320"/>
      <c r="P56" s="437"/>
      <c r="Q56" s="503"/>
      <c r="R56" s="503"/>
      <c r="S56" s="320"/>
      <c r="T56" s="437"/>
      <c r="U56" s="503"/>
      <c r="V56" s="503"/>
      <c r="W56" s="320"/>
      <c r="X56" s="437"/>
      <c r="Y56" s="503"/>
      <c r="Z56" s="503"/>
      <c r="AA56" s="320"/>
      <c r="AB56" s="437"/>
      <c r="AC56" s="503"/>
      <c r="AD56" s="503"/>
      <c r="AE56" s="320"/>
      <c r="AF56" s="437">
        <f t="shared" si="13"/>
        <v>4222</v>
      </c>
      <c r="AG56" s="437">
        <f t="shared" si="13"/>
        <v>4222</v>
      </c>
      <c r="AH56" s="460"/>
    </row>
    <row r="57" spans="1:36">
      <c r="A57" s="350"/>
      <c r="B57" s="352" t="s">
        <v>131</v>
      </c>
      <c r="C57" s="354" t="s">
        <v>211</v>
      </c>
      <c r="D57" s="353"/>
      <c r="E57" s="353"/>
      <c r="F57" s="353"/>
      <c r="G57" s="353"/>
      <c r="H57" s="353"/>
      <c r="I57" s="353"/>
      <c r="J57" s="353"/>
      <c r="K57" s="353"/>
      <c r="L57" s="500"/>
      <c r="M57" s="503"/>
      <c r="N57" s="503"/>
      <c r="O57" s="320"/>
      <c r="P57" s="437"/>
      <c r="Q57" s="503"/>
      <c r="R57" s="503"/>
      <c r="S57" s="320"/>
      <c r="T57" s="437"/>
      <c r="U57" s="503"/>
      <c r="V57" s="503"/>
      <c r="W57" s="320"/>
      <c r="X57" s="437"/>
      <c r="Y57" s="503"/>
      <c r="Z57" s="503"/>
      <c r="AA57" s="320"/>
      <c r="AB57" s="437"/>
      <c r="AC57" s="503"/>
      <c r="AD57" s="503"/>
      <c r="AE57" s="320"/>
      <c r="AF57" s="437">
        <f t="shared" si="13"/>
        <v>0</v>
      </c>
      <c r="AG57" s="437">
        <f t="shared" si="13"/>
        <v>0</v>
      </c>
      <c r="AH57" s="460"/>
    </row>
    <row r="58" spans="1:36" ht="24.75" thickBot="1">
      <c r="A58" s="350"/>
      <c r="B58" s="352" t="s">
        <v>129</v>
      </c>
      <c r="C58" s="355" t="s">
        <v>272</v>
      </c>
      <c r="D58" s="356">
        <v>92511</v>
      </c>
      <c r="E58" s="356">
        <v>78413</v>
      </c>
      <c r="F58" s="356"/>
      <c r="G58" s="463"/>
      <c r="H58" s="420"/>
      <c r="I58" s="356"/>
      <c r="J58" s="356"/>
      <c r="K58" s="463"/>
      <c r="L58" s="437"/>
      <c r="M58" s="503"/>
      <c r="N58" s="503"/>
      <c r="O58" s="320"/>
      <c r="P58" s="437"/>
      <c r="Q58" s="503"/>
      <c r="R58" s="503"/>
      <c r="S58" s="320"/>
      <c r="T58" s="437"/>
      <c r="U58" s="503"/>
      <c r="V58" s="503"/>
      <c r="W58" s="320"/>
      <c r="X58" s="437"/>
      <c r="Y58" s="503"/>
      <c r="Z58" s="503"/>
      <c r="AA58" s="320"/>
      <c r="AB58" s="437"/>
      <c r="AC58" s="503"/>
      <c r="AD58" s="503"/>
      <c r="AE58" s="320"/>
      <c r="AF58" s="437">
        <f t="shared" si="13"/>
        <v>92511</v>
      </c>
      <c r="AG58" s="437">
        <f t="shared" si="13"/>
        <v>78413</v>
      </c>
      <c r="AH58" s="460"/>
    </row>
    <row r="59" spans="1:36" ht="12.75" thickBot="1">
      <c r="A59" s="330"/>
      <c r="B59" s="331" t="s">
        <v>156</v>
      </c>
      <c r="C59" s="357" t="s">
        <v>273</v>
      </c>
      <c r="D59" s="358">
        <f>SUM(D52)</f>
        <v>10732281</v>
      </c>
      <c r="E59" s="358">
        <f t="shared" ref="E59:AG59" si="14">SUM(E52)</f>
        <v>10717037</v>
      </c>
      <c r="F59" s="358">
        <f t="shared" si="14"/>
        <v>0</v>
      </c>
      <c r="G59" s="358">
        <f t="shared" si="14"/>
        <v>0</v>
      </c>
      <c r="H59" s="358">
        <f t="shared" si="14"/>
        <v>0</v>
      </c>
      <c r="I59" s="358">
        <f t="shared" si="14"/>
        <v>0</v>
      </c>
      <c r="J59" s="358">
        <f t="shared" si="14"/>
        <v>0</v>
      </c>
      <c r="K59" s="358">
        <f t="shared" si="14"/>
        <v>0</v>
      </c>
      <c r="L59" s="358">
        <f t="shared" si="14"/>
        <v>0</v>
      </c>
      <c r="M59" s="358">
        <f t="shared" si="14"/>
        <v>0</v>
      </c>
      <c r="N59" s="358">
        <f t="shared" si="14"/>
        <v>0</v>
      </c>
      <c r="O59" s="358">
        <f t="shared" si="14"/>
        <v>0</v>
      </c>
      <c r="P59" s="358">
        <f t="shared" si="14"/>
        <v>0</v>
      </c>
      <c r="Q59" s="358">
        <f t="shared" si="14"/>
        <v>0</v>
      </c>
      <c r="R59" s="358">
        <f t="shared" si="14"/>
        <v>0</v>
      </c>
      <c r="S59" s="358">
        <f t="shared" si="14"/>
        <v>0</v>
      </c>
      <c r="T59" s="358">
        <f t="shared" si="14"/>
        <v>0</v>
      </c>
      <c r="U59" s="358">
        <f t="shared" si="14"/>
        <v>0</v>
      </c>
      <c r="V59" s="358">
        <f t="shared" si="14"/>
        <v>0</v>
      </c>
      <c r="W59" s="358">
        <f t="shared" si="14"/>
        <v>0</v>
      </c>
      <c r="X59" s="358">
        <f t="shared" si="14"/>
        <v>0</v>
      </c>
      <c r="Y59" s="358">
        <f t="shared" si="14"/>
        <v>0</v>
      </c>
      <c r="Z59" s="358">
        <f t="shared" si="14"/>
        <v>0</v>
      </c>
      <c r="AA59" s="358">
        <f t="shared" si="14"/>
        <v>0</v>
      </c>
      <c r="AB59" s="358">
        <f t="shared" si="14"/>
        <v>0</v>
      </c>
      <c r="AC59" s="358">
        <f t="shared" si="14"/>
        <v>0</v>
      </c>
      <c r="AD59" s="358">
        <f t="shared" si="14"/>
        <v>0</v>
      </c>
      <c r="AE59" s="358">
        <f t="shared" si="14"/>
        <v>0</v>
      </c>
      <c r="AF59" s="358">
        <f t="shared" si="14"/>
        <v>10732281</v>
      </c>
      <c r="AG59" s="358">
        <f t="shared" si="14"/>
        <v>10717037</v>
      </c>
      <c r="AH59" s="541"/>
    </row>
    <row r="60" spans="1:36" ht="36.75" thickBot="1">
      <c r="A60" s="359" t="s">
        <v>0</v>
      </c>
      <c r="B60" s="360" t="s">
        <v>252</v>
      </c>
      <c r="C60" s="361" t="s">
        <v>274</v>
      </c>
      <c r="D60" s="362"/>
      <c r="E60" s="362"/>
      <c r="F60" s="362"/>
      <c r="G60" s="362"/>
      <c r="H60" s="889"/>
      <c r="I60" s="889"/>
      <c r="J60" s="889"/>
      <c r="K60" s="889"/>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204"/>
      <c r="AJ60" s="204"/>
    </row>
    <row r="61" spans="1:36">
      <c r="A61" s="310">
        <v>6100</v>
      </c>
      <c r="B61" s="893" t="s">
        <v>275</v>
      </c>
      <c r="C61" s="894"/>
      <c r="D61" s="346">
        <f>SUM(D62:D65)</f>
        <v>-6966994</v>
      </c>
      <c r="E61" s="346">
        <f t="shared" ref="E61:AG61" si="15">SUM(E62:E65)</f>
        <v>-6128444</v>
      </c>
      <c r="F61" s="346">
        <f t="shared" si="15"/>
        <v>1487903</v>
      </c>
      <c r="G61" s="346">
        <f t="shared" si="15"/>
        <v>1422897</v>
      </c>
      <c r="H61" s="346">
        <f t="shared" si="15"/>
        <v>2054066</v>
      </c>
      <c r="I61" s="346">
        <f t="shared" si="15"/>
        <v>1724365</v>
      </c>
      <c r="J61" s="346">
        <f t="shared" si="15"/>
        <v>168643</v>
      </c>
      <c r="K61" s="346">
        <f t="shared" si="15"/>
        <v>128047</v>
      </c>
      <c r="L61" s="346">
        <f t="shared" si="15"/>
        <v>140844</v>
      </c>
      <c r="M61" s="346">
        <f t="shared" si="15"/>
        <v>114362</v>
      </c>
      <c r="N61" s="346">
        <f t="shared" si="15"/>
        <v>1110277</v>
      </c>
      <c r="O61" s="346">
        <f t="shared" si="15"/>
        <v>944130</v>
      </c>
      <c r="P61" s="346">
        <f t="shared" si="15"/>
        <v>148921</v>
      </c>
      <c r="Q61" s="346">
        <f t="shared" si="15"/>
        <v>133990</v>
      </c>
      <c r="R61" s="346">
        <f t="shared" si="15"/>
        <v>153954</v>
      </c>
      <c r="S61" s="346">
        <f t="shared" si="15"/>
        <v>115616</v>
      </c>
      <c r="T61" s="346">
        <f t="shared" si="15"/>
        <v>145296</v>
      </c>
      <c r="U61" s="346">
        <f t="shared" si="15"/>
        <v>132229</v>
      </c>
      <c r="V61" s="346">
        <f t="shared" si="15"/>
        <v>217453</v>
      </c>
      <c r="W61" s="346">
        <f t="shared" si="15"/>
        <v>203531</v>
      </c>
      <c r="X61" s="346">
        <f t="shared" si="15"/>
        <v>133696</v>
      </c>
      <c r="Y61" s="346">
        <f t="shared" si="15"/>
        <v>91374</v>
      </c>
      <c r="Z61" s="346">
        <f t="shared" si="15"/>
        <v>210917</v>
      </c>
      <c r="AA61" s="346">
        <f t="shared" si="15"/>
        <v>195712</v>
      </c>
      <c r="AB61" s="346">
        <f t="shared" si="15"/>
        <v>681995</v>
      </c>
      <c r="AC61" s="346">
        <f t="shared" si="15"/>
        <v>652490</v>
      </c>
      <c r="AD61" s="346">
        <f t="shared" si="15"/>
        <v>367891</v>
      </c>
      <c r="AE61" s="346">
        <f t="shared" si="15"/>
        <v>356732</v>
      </c>
      <c r="AF61" s="346">
        <f t="shared" si="15"/>
        <v>54862</v>
      </c>
      <c r="AG61" s="346">
        <f t="shared" si="15"/>
        <v>87031</v>
      </c>
      <c r="AH61" s="541"/>
      <c r="AI61" s="209"/>
      <c r="AJ61" s="209"/>
    </row>
    <row r="62" spans="1:36" ht="24">
      <c r="A62" s="317"/>
      <c r="B62" s="312">
        <v>6101</v>
      </c>
      <c r="C62" s="363" t="s">
        <v>276</v>
      </c>
      <c r="D62" s="309">
        <v>60232</v>
      </c>
      <c r="E62" s="314">
        <v>60232</v>
      </c>
      <c r="F62" s="314"/>
      <c r="G62" s="314"/>
      <c r="H62" s="309">
        <v>0</v>
      </c>
      <c r="I62" s="314">
        <v>0</v>
      </c>
      <c r="J62" s="314"/>
      <c r="K62" s="309"/>
      <c r="L62" s="309">
        <v>0</v>
      </c>
      <c r="M62" s="314">
        <v>0</v>
      </c>
      <c r="N62" s="314">
        <v>0</v>
      </c>
      <c r="O62" s="314">
        <v>0</v>
      </c>
      <c r="P62" s="309"/>
      <c r="Q62" s="314"/>
      <c r="R62" s="314"/>
      <c r="S62" s="309"/>
      <c r="T62" s="309"/>
      <c r="U62" s="314"/>
      <c r="V62" s="314"/>
      <c r="W62" s="314"/>
      <c r="X62" s="309"/>
      <c r="Y62" s="314"/>
      <c r="Z62" s="314">
        <v>0</v>
      </c>
      <c r="AA62" s="309">
        <v>0</v>
      </c>
      <c r="AB62" s="309"/>
      <c r="AC62" s="314"/>
      <c r="AD62" s="314"/>
      <c r="AE62" s="314"/>
      <c r="AF62" s="309">
        <f t="shared" ref="AF62:AF70" si="16">SUM(D62+F62+H62+J62+L62+N62+P62+R62+T62+V62+X62+Z62+AB62+AD62)</f>
        <v>60232</v>
      </c>
      <c r="AG62" s="309">
        <f t="shared" ref="AG62:AG70" si="17">SUM(E62+G62+I62+K62+M62+O62+Q62+S62+U62+W62+Y62+AA62+AC62+AE62)</f>
        <v>60232</v>
      </c>
      <c r="AH62" s="463"/>
      <c r="AI62" s="208"/>
      <c r="AJ62" s="208"/>
    </row>
    <row r="63" spans="1:36" ht="24.75" customHeight="1">
      <c r="A63" s="317"/>
      <c r="B63" s="307">
        <v>6102</v>
      </c>
      <c r="C63" s="364" t="s">
        <v>277</v>
      </c>
      <c r="D63" s="309">
        <v>-159650</v>
      </c>
      <c r="E63" s="314">
        <v>-127481</v>
      </c>
      <c r="F63" s="314"/>
      <c r="G63" s="314"/>
      <c r="H63" s="309"/>
      <c r="I63" s="314"/>
      <c r="J63" s="314"/>
      <c r="K63" s="309"/>
      <c r="L63" s="309"/>
      <c r="M63" s="314"/>
      <c r="N63" s="314"/>
      <c r="O63" s="314"/>
      <c r="P63" s="309"/>
      <c r="Q63" s="314"/>
      <c r="R63" s="314"/>
      <c r="S63" s="309"/>
      <c r="T63" s="309"/>
      <c r="U63" s="314"/>
      <c r="V63" s="314"/>
      <c r="W63" s="314"/>
      <c r="X63" s="309"/>
      <c r="Y63" s="314"/>
      <c r="Z63" s="314"/>
      <c r="AA63" s="309"/>
      <c r="AB63" s="309"/>
      <c r="AC63" s="314"/>
      <c r="AD63" s="314"/>
      <c r="AE63" s="314"/>
      <c r="AF63" s="309">
        <f t="shared" si="16"/>
        <v>-159650</v>
      </c>
      <c r="AG63" s="309">
        <f t="shared" si="17"/>
        <v>-127481</v>
      </c>
      <c r="AH63" s="463"/>
      <c r="AI63" s="208"/>
      <c r="AJ63" s="208"/>
    </row>
    <row r="64" spans="1:36" ht="24">
      <c r="A64" s="317"/>
      <c r="B64" s="365" t="s">
        <v>278</v>
      </c>
      <c r="C64" s="366" t="s">
        <v>279</v>
      </c>
      <c r="D64" s="309">
        <v>85648</v>
      </c>
      <c r="E64" s="314">
        <v>85648</v>
      </c>
      <c r="F64" s="314">
        <v>14511</v>
      </c>
      <c r="G64" s="314">
        <v>14511</v>
      </c>
      <c r="H64" s="309">
        <v>22117</v>
      </c>
      <c r="I64" s="314">
        <v>22117</v>
      </c>
      <c r="J64" s="314">
        <v>3358</v>
      </c>
      <c r="K64" s="309">
        <v>3358</v>
      </c>
      <c r="L64" s="309"/>
      <c r="M64" s="314"/>
      <c r="N64" s="314"/>
      <c r="O64" s="314"/>
      <c r="P64" s="309">
        <v>3250</v>
      </c>
      <c r="Q64" s="314">
        <v>3250</v>
      </c>
      <c r="R64" s="314">
        <v>3524</v>
      </c>
      <c r="S64" s="309">
        <v>3524</v>
      </c>
      <c r="T64" s="309"/>
      <c r="U64" s="314"/>
      <c r="V64" s="314">
        <v>4969</v>
      </c>
      <c r="W64" s="314">
        <v>4969</v>
      </c>
      <c r="X64" s="309">
        <v>3358</v>
      </c>
      <c r="Y64" s="314">
        <v>3358</v>
      </c>
      <c r="Z64" s="314">
        <v>3481</v>
      </c>
      <c r="AA64" s="309">
        <v>3481</v>
      </c>
      <c r="AB64" s="309">
        <v>6896</v>
      </c>
      <c r="AC64" s="314">
        <v>6896</v>
      </c>
      <c r="AD64" s="314">
        <v>3168</v>
      </c>
      <c r="AE64" s="314">
        <v>3168</v>
      </c>
      <c r="AF64" s="309">
        <f t="shared" si="16"/>
        <v>154280</v>
      </c>
      <c r="AG64" s="309">
        <f t="shared" si="17"/>
        <v>154280</v>
      </c>
      <c r="AH64" s="463"/>
      <c r="AI64" s="208"/>
      <c r="AJ64" s="208"/>
    </row>
    <row r="65" spans="1:37" ht="24">
      <c r="A65" s="317"/>
      <c r="B65" s="365" t="s">
        <v>280</v>
      </c>
      <c r="C65" s="366" t="s">
        <v>281</v>
      </c>
      <c r="D65" s="309">
        <v>-6953224</v>
      </c>
      <c r="E65" s="314">
        <v>-6146843</v>
      </c>
      <c r="F65" s="314">
        <v>1473392</v>
      </c>
      <c r="G65" s="314">
        <v>1408386</v>
      </c>
      <c r="H65" s="309">
        <v>2031949</v>
      </c>
      <c r="I65" s="314">
        <v>1702248</v>
      </c>
      <c r="J65" s="314">
        <v>165285</v>
      </c>
      <c r="K65" s="309">
        <v>124689</v>
      </c>
      <c r="L65" s="309">
        <v>140844</v>
      </c>
      <c r="M65" s="314">
        <v>114362</v>
      </c>
      <c r="N65" s="314">
        <v>1110277</v>
      </c>
      <c r="O65" s="314">
        <v>944130</v>
      </c>
      <c r="P65" s="309">
        <v>145671</v>
      </c>
      <c r="Q65" s="314">
        <v>130740</v>
      </c>
      <c r="R65" s="314">
        <v>150430</v>
      </c>
      <c r="S65" s="309">
        <v>112092</v>
      </c>
      <c r="T65" s="309">
        <v>145296</v>
      </c>
      <c r="U65" s="314">
        <v>132229</v>
      </c>
      <c r="V65" s="314">
        <v>212484</v>
      </c>
      <c r="W65" s="314">
        <v>198562</v>
      </c>
      <c r="X65" s="309">
        <v>130338</v>
      </c>
      <c r="Y65" s="314">
        <v>88016</v>
      </c>
      <c r="Z65" s="314">
        <v>207436</v>
      </c>
      <c r="AA65" s="309">
        <v>192231</v>
      </c>
      <c r="AB65" s="309">
        <v>675099</v>
      </c>
      <c r="AC65" s="314">
        <v>645594</v>
      </c>
      <c r="AD65" s="314">
        <v>364723</v>
      </c>
      <c r="AE65" s="314">
        <v>353564</v>
      </c>
      <c r="AF65" s="309">
        <f t="shared" si="16"/>
        <v>0</v>
      </c>
      <c r="AG65" s="309">
        <f t="shared" si="17"/>
        <v>0</v>
      </c>
      <c r="AH65" s="463"/>
      <c r="AI65" s="208"/>
      <c r="AJ65" s="208"/>
    </row>
    <row r="66" spans="1:37" ht="12" customHeight="1">
      <c r="A66" s="310">
        <v>6200</v>
      </c>
      <c r="B66" s="895" t="s">
        <v>282</v>
      </c>
      <c r="C66" s="896"/>
      <c r="D66" s="367">
        <f>SUM(D68)</f>
        <v>-14805</v>
      </c>
      <c r="E66" s="367">
        <f>SUM(E67:E68)</f>
        <v>-68304</v>
      </c>
      <c r="F66" s="371"/>
      <c r="G66" s="371"/>
      <c r="H66" s="367"/>
      <c r="I66" s="371"/>
      <c r="J66" s="371"/>
      <c r="K66" s="367"/>
      <c r="L66" s="367"/>
      <c r="M66" s="371"/>
      <c r="N66" s="371"/>
      <c r="O66" s="371"/>
      <c r="P66" s="367"/>
      <c r="Q66" s="371"/>
      <c r="R66" s="371"/>
      <c r="S66" s="367"/>
      <c r="T66" s="367"/>
      <c r="U66" s="371"/>
      <c r="V66" s="371"/>
      <c r="W66" s="371"/>
      <c r="X66" s="367"/>
      <c r="Y66" s="371"/>
      <c r="Z66" s="371"/>
      <c r="AA66" s="367"/>
      <c r="AB66" s="367"/>
      <c r="AC66" s="371"/>
      <c r="AD66" s="371"/>
      <c r="AE66" s="371"/>
      <c r="AF66" s="309">
        <f t="shared" si="16"/>
        <v>-14805</v>
      </c>
      <c r="AG66" s="309">
        <f t="shared" si="17"/>
        <v>-68304</v>
      </c>
      <c r="AH66" s="463"/>
      <c r="AI66" s="209"/>
      <c r="AJ66" s="209"/>
    </row>
    <row r="67" spans="1:37">
      <c r="A67" s="368"/>
      <c r="B67" s="312">
        <v>6201</v>
      </c>
      <c r="C67" s="369" t="s">
        <v>283</v>
      </c>
      <c r="D67" s="309">
        <v>0</v>
      </c>
      <c r="E67" s="314">
        <v>27360</v>
      </c>
      <c r="F67" s="314"/>
      <c r="G67" s="314"/>
      <c r="H67" s="309"/>
      <c r="I67" s="314"/>
      <c r="J67" s="314"/>
      <c r="K67" s="309"/>
      <c r="L67" s="309"/>
      <c r="M67" s="314"/>
      <c r="N67" s="314"/>
      <c r="O67" s="314"/>
      <c r="P67" s="309"/>
      <c r="Q67" s="314"/>
      <c r="R67" s="314"/>
      <c r="S67" s="309"/>
      <c r="T67" s="309"/>
      <c r="U67" s="314"/>
      <c r="V67" s="314"/>
      <c r="W67" s="314"/>
      <c r="X67" s="309"/>
      <c r="Y67" s="314"/>
      <c r="Z67" s="314"/>
      <c r="AA67" s="309"/>
      <c r="AB67" s="309"/>
      <c r="AC67" s="314"/>
      <c r="AD67" s="314"/>
      <c r="AE67" s="314"/>
      <c r="AF67" s="309">
        <f t="shared" si="16"/>
        <v>0</v>
      </c>
      <c r="AG67" s="309">
        <f t="shared" si="17"/>
        <v>27360</v>
      </c>
      <c r="AH67" s="463"/>
      <c r="AI67" s="208"/>
      <c r="AJ67" s="208"/>
    </row>
    <row r="68" spans="1:37" ht="12.75" customHeight="1">
      <c r="A68" s="306"/>
      <c r="B68" s="318">
        <v>6202</v>
      </c>
      <c r="C68" s="370" t="s">
        <v>284</v>
      </c>
      <c r="D68" s="309">
        <v>-14805</v>
      </c>
      <c r="E68" s="314">
        <v>-95664</v>
      </c>
      <c r="F68" s="314"/>
      <c r="G68" s="314"/>
      <c r="H68" s="309"/>
      <c r="I68" s="314"/>
      <c r="J68" s="314"/>
      <c r="K68" s="309"/>
      <c r="L68" s="309"/>
      <c r="M68" s="314"/>
      <c r="N68" s="314"/>
      <c r="O68" s="314"/>
      <c r="P68" s="309"/>
      <c r="Q68" s="314"/>
      <c r="R68" s="314"/>
      <c r="S68" s="309"/>
      <c r="T68" s="309"/>
      <c r="U68" s="314"/>
      <c r="V68" s="314"/>
      <c r="W68" s="314"/>
      <c r="X68" s="309"/>
      <c r="Y68" s="314"/>
      <c r="Z68" s="314"/>
      <c r="AA68" s="309"/>
      <c r="AB68" s="309"/>
      <c r="AC68" s="314"/>
      <c r="AD68" s="314"/>
      <c r="AE68" s="314"/>
      <c r="AF68" s="309">
        <f t="shared" si="16"/>
        <v>-14805</v>
      </c>
      <c r="AG68" s="309">
        <f t="shared" si="17"/>
        <v>-95664</v>
      </c>
      <c r="AH68" s="463"/>
      <c r="AI68" s="208"/>
      <c r="AJ68" s="208"/>
    </row>
    <row r="69" spans="1:37" ht="12" customHeight="1">
      <c r="A69" s="310">
        <v>6400</v>
      </c>
      <c r="B69" s="897" t="s">
        <v>285</v>
      </c>
      <c r="C69" s="898"/>
      <c r="D69" s="367">
        <v>102033</v>
      </c>
      <c r="E69" s="371">
        <v>102033</v>
      </c>
      <c r="F69" s="371">
        <v>2500</v>
      </c>
      <c r="G69" s="371">
        <v>2500</v>
      </c>
      <c r="H69" s="470"/>
      <c r="I69" s="471"/>
      <c r="J69" s="314">
        <v>4980</v>
      </c>
      <c r="K69" s="309">
        <v>4980</v>
      </c>
      <c r="L69" s="367"/>
      <c r="M69" s="371"/>
      <c r="N69" s="371"/>
      <c r="O69" s="371"/>
      <c r="P69" s="470"/>
      <c r="Q69" s="471"/>
      <c r="R69" s="498"/>
      <c r="S69" s="470"/>
      <c r="T69" s="367"/>
      <c r="U69" s="371"/>
      <c r="V69" s="371"/>
      <c r="W69" s="371"/>
      <c r="X69" s="470"/>
      <c r="Y69" s="471"/>
      <c r="Z69" s="471"/>
      <c r="AA69" s="470"/>
      <c r="AB69" s="367"/>
      <c r="AC69" s="371"/>
      <c r="AD69" s="371"/>
      <c r="AE69" s="371"/>
      <c r="AF69" s="309">
        <f t="shared" si="16"/>
        <v>109513</v>
      </c>
      <c r="AG69" s="309">
        <f t="shared" si="17"/>
        <v>109513</v>
      </c>
      <c r="AH69" s="463"/>
      <c r="AI69" s="210"/>
      <c r="AJ69" s="211"/>
    </row>
    <row r="70" spans="1:37" ht="12.75" thickBot="1">
      <c r="A70" s="310"/>
      <c r="B70" s="372">
        <v>6401</v>
      </c>
      <c r="C70" s="373" t="s">
        <v>283</v>
      </c>
      <c r="D70" s="309">
        <v>102033</v>
      </c>
      <c r="E70" s="314">
        <v>102033</v>
      </c>
      <c r="F70" s="314">
        <v>2500</v>
      </c>
      <c r="G70" s="314">
        <v>2500</v>
      </c>
      <c r="H70" s="309"/>
      <c r="I70" s="314"/>
      <c r="J70" s="314">
        <v>4980</v>
      </c>
      <c r="K70" s="309">
        <v>4980</v>
      </c>
      <c r="L70" s="309"/>
      <c r="M70" s="314"/>
      <c r="N70" s="314"/>
      <c r="O70" s="314"/>
      <c r="P70" s="309"/>
      <c r="Q70" s="314"/>
      <c r="R70" s="314"/>
      <c r="S70" s="309"/>
      <c r="T70" s="309"/>
      <c r="U70" s="314"/>
      <c r="V70" s="314"/>
      <c r="W70" s="314"/>
      <c r="X70" s="309">
        <v>0</v>
      </c>
      <c r="Y70" s="314">
        <v>0</v>
      </c>
      <c r="Z70" s="314"/>
      <c r="AA70" s="309"/>
      <c r="AB70" s="309"/>
      <c r="AC70" s="314"/>
      <c r="AD70" s="314"/>
      <c r="AE70" s="314"/>
      <c r="AF70" s="309">
        <f t="shared" si="16"/>
        <v>109513</v>
      </c>
      <c r="AG70" s="309">
        <f t="shared" si="17"/>
        <v>109513</v>
      </c>
      <c r="AH70" s="463"/>
      <c r="AI70" s="208"/>
      <c r="AJ70" s="208"/>
    </row>
    <row r="71" spans="1:37" ht="12.75" thickBot="1">
      <c r="A71" s="330"/>
      <c r="B71" s="331"/>
      <c r="C71" s="374" t="s">
        <v>286</v>
      </c>
      <c r="D71" s="358">
        <f>SUM(D61+D66+D69)</f>
        <v>-6879766</v>
      </c>
      <c r="E71" s="358">
        <f t="shared" ref="E71:K71" si="18">SUM(E61+E66+E69)</f>
        <v>-6094715</v>
      </c>
      <c r="F71" s="358">
        <f t="shared" si="18"/>
        <v>1490403</v>
      </c>
      <c r="G71" s="358">
        <f>SUM(G61+G66+G69)</f>
        <v>1425397</v>
      </c>
      <c r="H71" s="358">
        <f t="shared" si="18"/>
        <v>2054066</v>
      </c>
      <c r="I71" s="358">
        <f t="shared" si="18"/>
        <v>1724365</v>
      </c>
      <c r="J71" s="358">
        <f t="shared" si="18"/>
        <v>173623</v>
      </c>
      <c r="K71" s="358">
        <f t="shared" si="18"/>
        <v>133027</v>
      </c>
      <c r="L71" s="358">
        <f>SUM(L61+L66+L69)</f>
        <v>140844</v>
      </c>
      <c r="M71" s="358">
        <f t="shared" ref="M71:S71" si="19">SUM(M61+M66+M69)</f>
        <v>114362</v>
      </c>
      <c r="N71" s="358">
        <f t="shared" si="19"/>
        <v>1110277</v>
      </c>
      <c r="O71" s="358">
        <f t="shared" si="19"/>
        <v>944130</v>
      </c>
      <c r="P71" s="358">
        <f t="shared" si="19"/>
        <v>148921</v>
      </c>
      <c r="Q71" s="358">
        <f t="shared" si="19"/>
        <v>133990</v>
      </c>
      <c r="R71" s="358">
        <f t="shared" si="19"/>
        <v>153954</v>
      </c>
      <c r="S71" s="358">
        <f t="shared" si="19"/>
        <v>115616</v>
      </c>
      <c r="T71" s="358">
        <f>SUM(T61+T66+T69)</f>
        <v>145296</v>
      </c>
      <c r="U71" s="358">
        <f t="shared" ref="U71:AG71" si="20">SUM(U61+U66+U69)</f>
        <v>132229</v>
      </c>
      <c r="V71" s="358">
        <f t="shared" si="20"/>
        <v>217453</v>
      </c>
      <c r="W71" s="358">
        <f t="shared" si="20"/>
        <v>203531</v>
      </c>
      <c r="X71" s="358">
        <f t="shared" si="20"/>
        <v>133696</v>
      </c>
      <c r="Y71" s="358">
        <f t="shared" si="20"/>
        <v>91374</v>
      </c>
      <c r="Z71" s="358">
        <f t="shared" si="20"/>
        <v>210917</v>
      </c>
      <c r="AA71" s="358">
        <f t="shared" si="20"/>
        <v>195712</v>
      </c>
      <c r="AB71" s="358">
        <f t="shared" si="20"/>
        <v>681995</v>
      </c>
      <c r="AC71" s="358">
        <f t="shared" si="20"/>
        <v>652490</v>
      </c>
      <c r="AD71" s="358">
        <f t="shared" si="20"/>
        <v>367891</v>
      </c>
      <c r="AE71" s="358">
        <f t="shared" si="20"/>
        <v>356732</v>
      </c>
      <c r="AF71" s="358">
        <f t="shared" si="20"/>
        <v>149570</v>
      </c>
      <c r="AG71" s="358">
        <f t="shared" si="20"/>
        <v>128240</v>
      </c>
      <c r="AH71" s="541"/>
      <c r="AI71" s="209"/>
      <c r="AJ71" s="209"/>
    </row>
    <row r="72" spans="1:37" ht="48.75" thickBot="1">
      <c r="A72" s="375" t="s">
        <v>0</v>
      </c>
      <c r="B72" s="376" t="s">
        <v>252</v>
      </c>
      <c r="C72" s="377" t="s">
        <v>287</v>
      </c>
      <c r="D72" s="378"/>
      <c r="E72" s="378"/>
      <c r="F72" s="378"/>
      <c r="G72" s="378"/>
      <c r="H72" s="626"/>
      <c r="I72" s="608"/>
      <c r="J72" s="608"/>
      <c r="K72" s="609"/>
      <c r="AI72" s="204"/>
      <c r="AJ72" s="204"/>
    </row>
    <row r="73" spans="1:37" ht="12.75" customHeight="1" thickBot="1">
      <c r="A73" s="304">
        <v>7600</v>
      </c>
      <c r="B73" s="899" t="s">
        <v>288</v>
      </c>
      <c r="C73" s="900"/>
      <c r="D73" s="379">
        <v>23195</v>
      </c>
      <c r="E73" s="380">
        <v>111284</v>
      </c>
      <c r="F73" s="380"/>
      <c r="G73" s="380"/>
      <c r="H73" s="379"/>
      <c r="I73" s="380"/>
      <c r="J73" s="380"/>
      <c r="K73" s="380"/>
      <c r="L73" s="379"/>
      <c r="M73" s="380"/>
      <c r="N73" s="380"/>
      <c r="O73" s="380"/>
      <c r="P73" s="379"/>
      <c r="Q73" s="380"/>
      <c r="R73" s="380"/>
      <c r="S73" s="380"/>
      <c r="T73" s="379"/>
      <c r="U73" s="380"/>
      <c r="V73" s="380"/>
      <c r="W73" s="380"/>
      <c r="X73" s="379"/>
      <c r="Y73" s="380"/>
      <c r="Z73" s="380"/>
      <c r="AA73" s="380"/>
      <c r="AB73" s="379"/>
      <c r="AC73" s="380"/>
      <c r="AD73" s="380"/>
      <c r="AE73" s="380"/>
      <c r="AF73" s="379">
        <v>23195</v>
      </c>
      <c r="AG73" s="380">
        <v>111284</v>
      </c>
      <c r="AH73" s="542"/>
      <c r="AI73" s="212"/>
      <c r="AJ73" s="212"/>
    </row>
    <row r="74" spans="1:37" ht="12.75" thickBot="1">
      <c r="A74" s="330"/>
      <c r="B74" s="381"/>
      <c r="C74" s="357" t="s">
        <v>289</v>
      </c>
      <c r="D74" s="379">
        <v>23195</v>
      </c>
      <c r="E74" s="380">
        <v>111284</v>
      </c>
      <c r="F74" s="382"/>
      <c r="G74" s="382"/>
      <c r="H74" s="382"/>
      <c r="I74" s="382"/>
      <c r="J74" s="382"/>
      <c r="K74" s="382"/>
      <c r="L74" s="382"/>
      <c r="M74" s="382"/>
      <c r="N74" s="382"/>
      <c r="O74" s="382"/>
      <c r="P74" s="382"/>
      <c r="Q74" s="382"/>
      <c r="R74" s="382"/>
      <c r="S74" s="382"/>
      <c r="T74" s="382"/>
      <c r="U74" s="382"/>
      <c r="V74" s="382"/>
      <c r="W74" s="382"/>
      <c r="X74" s="382"/>
      <c r="Y74" s="382"/>
      <c r="Z74" s="382"/>
      <c r="AA74" s="382"/>
      <c r="AB74" s="382"/>
      <c r="AC74" s="382"/>
      <c r="AD74" s="382"/>
      <c r="AE74" s="382"/>
      <c r="AF74" s="379">
        <v>23195</v>
      </c>
      <c r="AG74" s="380">
        <v>111284</v>
      </c>
      <c r="AH74" s="542"/>
      <c r="AI74" s="213"/>
      <c r="AJ74" s="213"/>
    </row>
    <row r="75" spans="1:37" ht="12.75" thickBot="1">
      <c r="A75" s="383"/>
      <c r="B75" s="384"/>
      <c r="C75" s="385"/>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527"/>
      <c r="AG75" s="528"/>
      <c r="AH75" s="543"/>
      <c r="AI75" s="213"/>
      <c r="AJ75" s="213"/>
    </row>
    <row r="76" spans="1:37" ht="24.75" thickBot="1">
      <c r="A76" s="387"/>
      <c r="B76" s="388"/>
      <c r="C76" s="389" t="s">
        <v>290</v>
      </c>
      <c r="D76" s="390" t="s">
        <v>250</v>
      </c>
      <c r="E76" s="391" t="s">
        <v>251</v>
      </c>
      <c r="F76" s="390" t="s">
        <v>250</v>
      </c>
      <c r="G76" s="391" t="s">
        <v>251</v>
      </c>
      <c r="H76" s="390" t="s">
        <v>250</v>
      </c>
      <c r="I76" s="391" t="s">
        <v>251</v>
      </c>
      <c r="J76" s="390" t="s">
        <v>250</v>
      </c>
      <c r="K76" s="391" t="s">
        <v>251</v>
      </c>
      <c r="L76" s="390" t="s">
        <v>250</v>
      </c>
      <c r="M76" s="391" t="s">
        <v>251</v>
      </c>
      <c r="N76" s="390" t="s">
        <v>250</v>
      </c>
      <c r="O76" s="391" t="s">
        <v>251</v>
      </c>
      <c r="P76" s="390" t="s">
        <v>250</v>
      </c>
      <c r="Q76" s="391" t="s">
        <v>251</v>
      </c>
      <c r="R76" s="390" t="s">
        <v>250</v>
      </c>
      <c r="S76" s="391" t="s">
        <v>251</v>
      </c>
      <c r="T76" s="390" t="s">
        <v>250</v>
      </c>
      <c r="U76" s="391" t="s">
        <v>251</v>
      </c>
      <c r="V76" s="390" t="s">
        <v>250</v>
      </c>
      <c r="W76" s="391" t="s">
        <v>251</v>
      </c>
      <c r="X76" s="390" t="s">
        <v>250</v>
      </c>
      <c r="Y76" s="391" t="s">
        <v>251</v>
      </c>
      <c r="Z76" s="390" t="s">
        <v>250</v>
      </c>
      <c r="AA76" s="391" t="s">
        <v>251</v>
      </c>
      <c r="AB76" s="390" t="s">
        <v>250</v>
      </c>
      <c r="AC76" s="391" t="s">
        <v>251</v>
      </c>
      <c r="AD76" s="390" t="s">
        <v>250</v>
      </c>
      <c r="AE76" s="514" t="s">
        <v>251</v>
      </c>
      <c r="AF76" s="529" t="s">
        <v>250</v>
      </c>
      <c r="AG76" s="530" t="s">
        <v>251</v>
      </c>
      <c r="AH76" s="539"/>
    </row>
    <row r="77" spans="1:37" s="635" customFormat="1" ht="36.75" thickBot="1">
      <c r="A77" s="392"/>
      <c r="B77" s="392"/>
      <c r="C77" s="393" t="s">
        <v>291</v>
      </c>
      <c r="D77" s="394">
        <f>SUM(D48-D107+D59+D71+D73)</f>
        <v>-1895871</v>
      </c>
      <c r="E77" s="394">
        <f>SUM(E48-E107+E59+E71+E73)</f>
        <v>1684230</v>
      </c>
      <c r="F77" s="394">
        <f t="shared" ref="F77:K77" si="21">SUM(F48-F107+F59+F71+F73)</f>
        <v>10</v>
      </c>
      <c r="G77" s="394">
        <f t="shared" si="21"/>
        <v>10</v>
      </c>
      <c r="H77" s="394">
        <f t="shared" si="21"/>
        <v>0</v>
      </c>
      <c r="I77" s="394">
        <f t="shared" si="21"/>
        <v>0</v>
      </c>
      <c r="J77" s="394">
        <f t="shared" si="21"/>
        <v>1181</v>
      </c>
      <c r="K77" s="394">
        <f t="shared" si="21"/>
        <v>1181</v>
      </c>
      <c r="L77" s="394">
        <f t="shared" ref="L77:P77" si="22">SUM(L48-L107+L59+L71+L73)</f>
        <v>0</v>
      </c>
      <c r="M77" s="394">
        <f t="shared" si="22"/>
        <v>0</v>
      </c>
      <c r="N77" s="394">
        <f t="shared" si="22"/>
        <v>0</v>
      </c>
      <c r="O77" s="394">
        <f t="shared" si="22"/>
        <v>0</v>
      </c>
      <c r="P77" s="394">
        <f t="shared" si="22"/>
        <v>0</v>
      </c>
      <c r="Q77" s="394">
        <f t="shared" ref="Q77:AG77" si="23">SUM(Q48-Q107+Q59+Q71+Q73)</f>
        <v>133</v>
      </c>
      <c r="R77" s="394">
        <f t="shared" si="23"/>
        <v>0</v>
      </c>
      <c r="S77" s="394">
        <f t="shared" si="23"/>
        <v>0</v>
      </c>
      <c r="T77" s="394">
        <f t="shared" si="23"/>
        <v>6768</v>
      </c>
      <c r="U77" s="394">
        <f t="shared" si="23"/>
        <v>6768</v>
      </c>
      <c r="V77" s="394">
        <f t="shared" si="23"/>
        <v>0</v>
      </c>
      <c r="W77" s="394">
        <f t="shared" si="23"/>
        <v>0</v>
      </c>
      <c r="X77" s="394">
        <f t="shared" si="23"/>
        <v>0</v>
      </c>
      <c r="Y77" s="394">
        <f t="shared" si="23"/>
        <v>0</v>
      </c>
      <c r="Z77" s="394">
        <f t="shared" si="23"/>
        <v>2441</v>
      </c>
      <c r="AA77" s="394">
        <f t="shared" si="23"/>
        <v>2441</v>
      </c>
      <c r="AB77" s="394">
        <f t="shared" si="23"/>
        <v>0</v>
      </c>
      <c r="AC77" s="394">
        <f t="shared" si="23"/>
        <v>0</v>
      </c>
      <c r="AD77" s="394">
        <f t="shared" si="23"/>
        <v>0</v>
      </c>
      <c r="AE77" s="394">
        <f t="shared" si="23"/>
        <v>0</v>
      </c>
      <c r="AF77" s="394">
        <f t="shared" si="23"/>
        <v>-1885471</v>
      </c>
      <c r="AG77" s="394">
        <f t="shared" si="23"/>
        <v>1694763</v>
      </c>
      <c r="AH77" s="544"/>
    </row>
    <row r="78" spans="1:37" ht="12.75" thickBot="1">
      <c r="A78" s="395"/>
      <c r="B78" s="396"/>
      <c r="C78" s="397" t="s">
        <v>156</v>
      </c>
      <c r="D78" s="398"/>
      <c r="E78" s="398"/>
      <c r="F78" s="398"/>
      <c r="G78" s="398"/>
      <c r="H78" s="398"/>
      <c r="I78" s="398"/>
      <c r="J78" s="398"/>
      <c r="K78" s="398"/>
      <c r="L78" s="610"/>
      <c r="M78" s="610"/>
      <c r="N78" s="610"/>
      <c r="O78" s="610"/>
      <c r="P78" s="610"/>
      <c r="Q78" s="610"/>
      <c r="R78" s="610"/>
      <c r="S78" s="610"/>
      <c r="T78" s="610"/>
      <c r="U78" s="610"/>
      <c r="V78" s="610"/>
      <c r="W78" s="610"/>
      <c r="X78" s="610"/>
      <c r="Y78" s="610"/>
      <c r="Z78" s="610"/>
      <c r="AA78" s="610"/>
      <c r="AB78" s="610"/>
      <c r="AC78" s="610"/>
      <c r="AD78" s="610"/>
      <c r="AE78" s="610"/>
      <c r="AF78" s="504"/>
      <c r="AG78" s="504"/>
      <c r="AH78" s="545"/>
      <c r="AI78" s="204"/>
      <c r="AJ78" s="204"/>
      <c r="AK78" s="204"/>
    </row>
    <row r="79" spans="1:37" ht="12.75" thickBot="1">
      <c r="A79" s="399"/>
      <c r="B79" s="400"/>
      <c r="C79" s="401"/>
      <c r="D79" s="885"/>
      <c r="E79" s="886"/>
      <c r="F79" s="886"/>
      <c r="G79" s="887"/>
      <c r="H79" s="888"/>
      <c r="I79" s="889"/>
      <c r="J79" s="889"/>
      <c r="K79" s="890"/>
      <c r="AI79" s="204"/>
      <c r="AJ79" s="204"/>
      <c r="AK79" s="204"/>
    </row>
    <row r="80" spans="1:37" ht="24.75" thickBot="1">
      <c r="A80" s="375" t="s">
        <v>0</v>
      </c>
      <c r="B80" s="376" t="s">
        <v>252</v>
      </c>
      <c r="C80" s="402" t="s">
        <v>292</v>
      </c>
      <c r="D80" s="403" t="s">
        <v>250</v>
      </c>
      <c r="E80" s="404" t="s">
        <v>251</v>
      </c>
      <c r="F80" s="468" t="s">
        <v>250</v>
      </c>
      <c r="G80" s="404" t="s">
        <v>251</v>
      </c>
      <c r="H80" s="468" t="s">
        <v>250</v>
      </c>
      <c r="I80" s="404" t="s">
        <v>251</v>
      </c>
      <c r="J80" s="468" t="s">
        <v>250</v>
      </c>
      <c r="K80" s="404" t="s">
        <v>251</v>
      </c>
      <c r="L80" s="505" t="s">
        <v>250</v>
      </c>
      <c r="M80" s="404" t="s">
        <v>251</v>
      </c>
      <c r="N80" s="468" t="s">
        <v>250</v>
      </c>
      <c r="O80" s="404" t="s">
        <v>251</v>
      </c>
      <c r="P80" s="468" t="s">
        <v>250</v>
      </c>
      <c r="Q80" s="404" t="s">
        <v>251</v>
      </c>
      <c r="R80" s="468" t="s">
        <v>250</v>
      </c>
      <c r="S80" s="404" t="s">
        <v>251</v>
      </c>
      <c r="T80" s="505" t="s">
        <v>250</v>
      </c>
      <c r="U80" s="404" t="s">
        <v>251</v>
      </c>
      <c r="V80" s="468" t="s">
        <v>250</v>
      </c>
      <c r="W80" s="404" t="s">
        <v>251</v>
      </c>
      <c r="X80" s="468" t="s">
        <v>250</v>
      </c>
      <c r="Y80" s="404" t="s">
        <v>251</v>
      </c>
      <c r="Z80" s="468" t="s">
        <v>250</v>
      </c>
      <c r="AA80" s="404" t="s">
        <v>251</v>
      </c>
      <c r="AB80" s="505" t="s">
        <v>250</v>
      </c>
      <c r="AC80" s="404" t="s">
        <v>251</v>
      </c>
      <c r="AD80" s="468" t="s">
        <v>250</v>
      </c>
      <c r="AE80" s="515" t="s">
        <v>251</v>
      </c>
      <c r="AF80" s="403" t="s">
        <v>250</v>
      </c>
      <c r="AG80" s="531" t="s">
        <v>251</v>
      </c>
      <c r="AH80" s="546"/>
      <c r="AI80" s="214"/>
      <c r="AJ80" s="215"/>
      <c r="AK80" s="204"/>
    </row>
    <row r="81" spans="1:37" ht="24.75" thickBot="1">
      <c r="A81" s="405"/>
      <c r="B81" s="406"/>
      <c r="C81" s="389" t="s">
        <v>293</v>
      </c>
      <c r="D81" s="407"/>
      <c r="E81" s="407"/>
      <c r="F81" s="456"/>
      <c r="G81" s="457"/>
      <c r="H81" s="627"/>
      <c r="I81" s="627"/>
      <c r="J81" s="456"/>
      <c r="K81" s="457"/>
      <c r="L81" s="407"/>
      <c r="M81" s="407"/>
      <c r="N81" s="611"/>
      <c r="O81" s="612"/>
      <c r="P81" s="407"/>
      <c r="Q81" s="407"/>
      <c r="R81" s="456"/>
      <c r="S81" s="457"/>
      <c r="T81" s="407"/>
      <c r="U81" s="407"/>
      <c r="V81" s="611"/>
      <c r="W81" s="612"/>
      <c r="X81" s="407"/>
      <c r="Y81" s="407"/>
      <c r="Z81" s="456"/>
      <c r="AA81" s="457"/>
      <c r="AB81" s="627"/>
      <c r="AC81" s="627"/>
      <c r="AD81" s="611"/>
      <c r="AE81" s="612"/>
      <c r="AF81" s="407"/>
      <c r="AG81" s="407"/>
      <c r="AH81" s="544"/>
      <c r="AI81" s="216"/>
      <c r="AJ81" s="216"/>
      <c r="AK81" s="204"/>
    </row>
    <row r="82" spans="1:37">
      <c r="A82" s="408" t="s">
        <v>333</v>
      </c>
      <c r="B82" s="409"/>
      <c r="C82" s="410" t="s">
        <v>338</v>
      </c>
      <c r="D82" s="411"/>
      <c r="E82" s="412">
        <v>-112</v>
      </c>
      <c r="F82" s="458"/>
      <c r="G82" s="459"/>
      <c r="H82" s="628"/>
      <c r="I82" s="628"/>
      <c r="J82" s="459"/>
      <c r="K82" s="499"/>
      <c r="L82" s="412"/>
      <c r="M82" s="412"/>
      <c r="N82" s="613"/>
      <c r="O82" s="614"/>
      <c r="P82" s="412"/>
      <c r="Q82" s="412"/>
      <c r="R82" s="459"/>
      <c r="S82" s="499"/>
      <c r="T82" s="412"/>
      <c r="U82" s="412"/>
      <c r="V82" s="613"/>
      <c r="W82" s="614"/>
      <c r="X82" s="412"/>
      <c r="Y82" s="412"/>
      <c r="Z82" s="459"/>
      <c r="AA82" s="499"/>
      <c r="AB82" s="628"/>
      <c r="AC82" s="628"/>
      <c r="AD82" s="613"/>
      <c r="AE82" s="621"/>
      <c r="AF82" s="532">
        <f t="shared" ref="AF82:AG85" si="24">SUM(D82+F82+H82+J82+L82+N82+P82+R82+T82+V82+X82+Z82+AB82+AD82)</f>
        <v>0</v>
      </c>
      <c r="AG82" s="532">
        <f t="shared" si="24"/>
        <v>-112</v>
      </c>
      <c r="AH82" s="547"/>
      <c r="AI82" s="203"/>
      <c r="AJ82" s="203"/>
      <c r="AK82" s="204"/>
    </row>
    <row r="83" spans="1:37">
      <c r="A83" s="408" t="s">
        <v>395</v>
      </c>
      <c r="B83" s="301"/>
      <c r="C83" s="413"/>
      <c r="D83" s="414"/>
      <c r="E83" s="415">
        <v>-15000</v>
      </c>
      <c r="F83" s="460"/>
      <c r="G83" s="433"/>
      <c r="H83" s="629"/>
      <c r="I83" s="629"/>
      <c r="J83" s="433"/>
      <c r="K83" s="460"/>
      <c r="L83" s="415"/>
      <c r="M83" s="415"/>
      <c r="N83" s="203"/>
      <c r="O83" s="605"/>
      <c r="P83" s="415"/>
      <c r="Q83" s="415"/>
      <c r="R83" s="433"/>
      <c r="S83" s="460"/>
      <c r="T83" s="415"/>
      <c r="U83" s="415"/>
      <c r="V83" s="203"/>
      <c r="W83" s="605"/>
      <c r="X83" s="415"/>
      <c r="Y83" s="415"/>
      <c r="Z83" s="433"/>
      <c r="AA83" s="460"/>
      <c r="AB83" s="629"/>
      <c r="AC83" s="629"/>
      <c r="AD83" s="203"/>
      <c r="AE83" s="622"/>
      <c r="AF83" s="532"/>
      <c r="AG83" s="532">
        <f t="shared" si="24"/>
        <v>-15000</v>
      </c>
      <c r="AH83" s="547"/>
      <c r="AI83" s="203"/>
      <c r="AJ83" s="203"/>
      <c r="AK83" s="204"/>
    </row>
    <row r="84" spans="1:37">
      <c r="A84" s="408" t="s">
        <v>135</v>
      </c>
      <c r="B84" s="301"/>
      <c r="C84" s="413"/>
      <c r="D84" s="414"/>
      <c r="E84" s="415">
        <v>56505</v>
      </c>
      <c r="F84" s="460"/>
      <c r="G84" s="433"/>
      <c r="H84" s="629"/>
      <c r="I84" s="629"/>
      <c r="J84" s="433"/>
      <c r="K84" s="460"/>
      <c r="L84" s="415"/>
      <c r="M84" s="415"/>
      <c r="N84" s="203"/>
      <c r="O84" s="605"/>
      <c r="P84" s="415"/>
      <c r="Q84" s="415"/>
      <c r="R84" s="433"/>
      <c r="S84" s="460"/>
      <c r="T84" s="415"/>
      <c r="U84" s="415"/>
      <c r="V84" s="203"/>
      <c r="W84" s="605"/>
      <c r="X84" s="415"/>
      <c r="Y84" s="415"/>
      <c r="Z84" s="433"/>
      <c r="AA84" s="460"/>
      <c r="AB84" s="629"/>
      <c r="AC84" s="629"/>
      <c r="AD84" s="203"/>
      <c r="AE84" s="622"/>
      <c r="AF84" s="533">
        <f t="shared" si="24"/>
        <v>0</v>
      </c>
      <c r="AG84" s="533">
        <f t="shared" si="24"/>
        <v>56505</v>
      </c>
      <c r="AH84" s="547"/>
      <c r="AI84" s="203"/>
      <c r="AJ84" s="203"/>
      <c r="AK84" s="204"/>
    </row>
    <row r="85" spans="1:37" ht="12.75" thickBot="1">
      <c r="A85" s="408" t="s">
        <v>137</v>
      </c>
      <c r="B85" s="416"/>
      <c r="C85" s="417" t="s">
        <v>294</v>
      </c>
      <c r="D85" s="418">
        <v>-357</v>
      </c>
      <c r="E85" s="419">
        <v>-92</v>
      </c>
      <c r="F85" s="461">
        <v>-10</v>
      </c>
      <c r="G85" s="311">
        <v>-10</v>
      </c>
      <c r="H85" s="630"/>
      <c r="I85" s="630"/>
      <c r="J85" s="311">
        <v>-1181</v>
      </c>
      <c r="K85" s="500">
        <v>-1181</v>
      </c>
      <c r="L85" s="419"/>
      <c r="M85" s="419"/>
      <c r="N85" s="615"/>
      <c r="O85" s="616"/>
      <c r="P85" s="419"/>
      <c r="Q85" s="419">
        <v>-133</v>
      </c>
      <c r="R85" s="311"/>
      <c r="S85" s="500"/>
      <c r="T85" s="419">
        <v>-6768</v>
      </c>
      <c r="U85" s="419">
        <v>-6768</v>
      </c>
      <c r="V85" s="615"/>
      <c r="W85" s="616"/>
      <c r="X85" s="419"/>
      <c r="Y85" s="419"/>
      <c r="Z85" s="311">
        <v>-2441</v>
      </c>
      <c r="AA85" s="500">
        <v>-2441</v>
      </c>
      <c r="AB85" s="630"/>
      <c r="AC85" s="630"/>
      <c r="AD85" s="615"/>
      <c r="AE85" s="607"/>
      <c r="AF85" s="533">
        <f t="shared" si="24"/>
        <v>-10757</v>
      </c>
      <c r="AG85" s="533">
        <f t="shared" si="24"/>
        <v>-10625</v>
      </c>
      <c r="AH85" s="547"/>
      <c r="AI85" s="203"/>
      <c r="AJ85" s="203"/>
      <c r="AK85" s="204"/>
    </row>
    <row r="86" spans="1:37" ht="12.75" customHeight="1" thickBot="1">
      <c r="A86" s="310">
        <v>9500</v>
      </c>
      <c r="B86" s="903" t="s">
        <v>364</v>
      </c>
      <c r="C86" s="904"/>
      <c r="D86" s="367">
        <f>SUM(D87:D89)</f>
        <v>1896228</v>
      </c>
      <c r="E86" s="367">
        <f>SUM(E87:E89)</f>
        <v>-1725531</v>
      </c>
      <c r="F86" s="367"/>
      <c r="G86" s="367"/>
      <c r="H86" s="617"/>
      <c r="I86" s="617"/>
      <c r="J86" s="367"/>
      <c r="K86" s="367"/>
      <c r="L86" s="367"/>
      <c r="M86" s="367"/>
      <c r="N86" s="617"/>
      <c r="O86" s="617"/>
      <c r="P86" s="367">
        <f t="shared" ref="P86:AG86" si="25">SUM(P87:P89)</f>
        <v>0</v>
      </c>
      <c r="Q86" s="367"/>
      <c r="R86" s="367"/>
      <c r="S86" s="367"/>
      <c r="T86" s="367">
        <f t="shared" si="25"/>
        <v>0</v>
      </c>
      <c r="U86" s="367"/>
      <c r="V86" s="617"/>
      <c r="W86" s="617"/>
      <c r="X86" s="367"/>
      <c r="Y86" s="367"/>
      <c r="Z86" s="367"/>
      <c r="AA86" s="367"/>
      <c r="AB86" s="617"/>
      <c r="AC86" s="617"/>
      <c r="AD86" s="617"/>
      <c r="AE86" s="623"/>
      <c r="AF86" s="367">
        <f t="shared" si="25"/>
        <v>1896228</v>
      </c>
      <c r="AG86" s="367">
        <f t="shared" si="25"/>
        <v>-1725531</v>
      </c>
      <c r="AH86" s="541"/>
      <c r="AI86" s="209"/>
      <c r="AJ86" s="209"/>
      <c r="AK86" s="204"/>
    </row>
    <row r="87" spans="1:37" ht="24">
      <c r="A87" s="306"/>
      <c r="B87" s="450">
        <v>9501</v>
      </c>
      <c r="C87" s="451" t="s">
        <v>365</v>
      </c>
      <c r="D87" s="309">
        <v>1896228</v>
      </c>
      <c r="E87" s="309">
        <v>1896228</v>
      </c>
      <c r="F87" s="462"/>
      <c r="G87" s="309"/>
      <c r="H87" s="619"/>
      <c r="I87" s="619"/>
      <c r="J87" s="309"/>
      <c r="K87" s="322"/>
      <c r="L87" s="309"/>
      <c r="M87" s="309"/>
      <c r="N87" s="618"/>
      <c r="O87" s="619"/>
      <c r="P87" s="309"/>
      <c r="Q87" s="309"/>
      <c r="R87" s="309"/>
      <c r="S87" s="322"/>
      <c r="T87" s="309"/>
      <c r="U87" s="309"/>
      <c r="V87" s="618"/>
      <c r="W87" s="619"/>
      <c r="X87" s="309"/>
      <c r="Y87" s="309"/>
      <c r="Z87" s="309"/>
      <c r="AA87" s="322"/>
      <c r="AB87" s="619"/>
      <c r="AC87" s="619"/>
      <c r="AD87" s="618"/>
      <c r="AE87" s="624"/>
      <c r="AF87" s="309">
        <f t="shared" ref="AF87:AG89" si="26">SUM(D87+F87+H87+J87+L87+N87+P87+R87+T87+V87+X87+Z87+AB87+AD87)</f>
        <v>1896228</v>
      </c>
      <c r="AG87" s="309">
        <f t="shared" si="26"/>
        <v>1896228</v>
      </c>
      <c r="AH87" s="463"/>
      <c r="AI87" s="208"/>
      <c r="AJ87" s="208"/>
      <c r="AK87" s="204"/>
    </row>
    <row r="88" spans="1:37" ht="24">
      <c r="A88" s="306"/>
      <c r="B88" s="452">
        <v>9507</v>
      </c>
      <c r="C88" s="453" t="s">
        <v>366</v>
      </c>
      <c r="D88" s="309">
        <v>0</v>
      </c>
      <c r="E88" s="309">
        <v>-3621759</v>
      </c>
      <c r="F88" s="462"/>
      <c r="G88" s="309"/>
      <c r="H88" s="619"/>
      <c r="I88" s="619"/>
      <c r="J88" s="309"/>
      <c r="K88" s="322"/>
      <c r="L88" s="309"/>
      <c r="M88" s="309"/>
      <c r="N88" s="618"/>
      <c r="O88" s="619"/>
      <c r="P88" s="309"/>
      <c r="Q88" s="309"/>
      <c r="R88" s="309"/>
      <c r="S88" s="322"/>
      <c r="T88" s="309"/>
      <c r="U88" s="309"/>
      <c r="V88" s="618"/>
      <c r="W88" s="619"/>
      <c r="X88" s="309"/>
      <c r="Y88" s="309"/>
      <c r="Z88" s="309"/>
      <c r="AA88" s="322"/>
      <c r="AB88" s="619"/>
      <c r="AC88" s="619"/>
      <c r="AD88" s="618"/>
      <c r="AE88" s="624"/>
      <c r="AF88" s="309">
        <f t="shared" si="26"/>
        <v>0</v>
      </c>
      <c r="AG88" s="309">
        <f t="shared" si="26"/>
        <v>-3621759</v>
      </c>
      <c r="AH88" s="463"/>
      <c r="AI88" s="208"/>
      <c r="AJ88" s="208"/>
      <c r="AK88" s="204"/>
    </row>
    <row r="89" spans="1:37" ht="12.75" thickBot="1">
      <c r="A89" s="306"/>
      <c r="B89" s="454" t="s">
        <v>295</v>
      </c>
      <c r="C89" s="455" t="s">
        <v>296</v>
      </c>
      <c r="D89" s="420"/>
      <c r="E89" s="420"/>
      <c r="F89" s="463"/>
      <c r="G89" s="420"/>
      <c r="H89" s="620"/>
      <c r="I89" s="620"/>
      <c r="J89" s="420"/>
      <c r="K89" s="322"/>
      <c r="L89" s="420"/>
      <c r="M89" s="420"/>
      <c r="N89" s="208"/>
      <c r="O89" s="620"/>
      <c r="P89" s="420"/>
      <c r="Q89" s="420"/>
      <c r="R89" s="420"/>
      <c r="S89" s="322"/>
      <c r="T89" s="420"/>
      <c r="U89" s="420"/>
      <c r="V89" s="208"/>
      <c r="W89" s="620"/>
      <c r="X89" s="420"/>
      <c r="Y89" s="420"/>
      <c r="Z89" s="420"/>
      <c r="AA89" s="322"/>
      <c r="AB89" s="620"/>
      <c r="AC89" s="620"/>
      <c r="AD89" s="208"/>
      <c r="AE89" s="625"/>
      <c r="AF89" s="328">
        <f t="shared" si="26"/>
        <v>0</v>
      </c>
      <c r="AG89" s="328">
        <f t="shared" si="26"/>
        <v>0</v>
      </c>
      <c r="AH89" s="463"/>
      <c r="AI89" s="208"/>
      <c r="AJ89" s="208"/>
      <c r="AK89" s="204"/>
    </row>
    <row r="90" spans="1:37" s="635" customFormat="1" ht="24.75" thickBot="1">
      <c r="A90" s="421"/>
      <c r="B90" s="381" t="s">
        <v>156</v>
      </c>
      <c r="C90" s="374" t="s">
        <v>297</v>
      </c>
      <c r="D90" s="382">
        <f>SUM(D82+D84+D85+D86)</f>
        <v>1895871</v>
      </c>
      <c r="E90" s="382">
        <f>SUM(E82+E83+E84+E85+E86)</f>
        <v>-1684230</v>
      </c>
      <c r="F90" s="382">
        <f t="shared" ref="F90:AE90" si="27">SUM(F82+F84+F85+F86)</f>
        <v>-10</v>
      </c>
      <c r="G90" s="382">
        <f t="shared" si="27"/>
        <v>-10</v>
      </c>
      <c r="H90" s="382">
        <f t="shared" si="27"/>
        <v>0</v>
      </c>
      <c r="I90" s="382">
        <f t="shared" si="27"/>
        <v>0</v>
      </c>
      <c r="J90" s="382">
        <f t="shared" si="27"/>
        <v>-1181</v>
      </c>
      <c r="K90" s="382">
        <f t="shared" si="27"/>
        <v>-1181</v>
      </c>
      <c r="L90" s="382">
        <f t="shared" si="27"/>
        <v>0</v>
      </c>
      <c r="M90" s="382">
        <f t="shared" si="27"/>
        <v>0</v>
      </c>
      <c r="N90" s="382">
        <f t="shared" si="27"/>
        <v>0</v>
      </c>
      <c r="O90" s="382">
        <f t="shared" si="27"/>
        <v>0</v>
      </c>
      <c r="P90" s="382">
        <f t="shared" si="27"/>
        <v>0</v>
      </c>
      <c r="Q90" s="382">
        <f t="shared" si="27"/>
        <v>-133</v>
      </c>
      <c r="R90" s="382">
        <f t="shared" si="27"/>
        <v>0</v>
      </c>
      <c r="S90" s="382">
        <f t="shared" si="27"/>
        <v>0</v>
      </c>
      <c r="T90" s="382">
        <f t="shared" si="27"/>
        <v>-6768</v>
      </c>
      <c r="U90" s="382">
        <f t="shared" si="27"/>
        <v>-6768</v>
      </c>
      <c r="V90" s="382">
        <f t="shared" si="27"/>
        <v>0</v>
      </c>
      <c r="W90" s="382">
        <f t="shared" si="27"/>
        <v>0</v>
      </c>
      <c r="X90" s="382">
        <f t="shared" si="27"/>
        <v>0</v>
      </c>
      <c r="Y90" s="382">
        <f t="shared" si="27"/>
        <v>0</v>
      </c>
      <c r="Z90" s="382">
        <f t="shared" si="27"/>
        <v>-2441</v>
      </c>
      <c r="AA90" s="382">
        <f t="shared" si="27"/>
        <v>-2441</v>
      </c>
      <c r="AB90" s="382">
        <f t="shared" si="27"/>
        <v>0</v>
      </c>
      <c r="AC90" s="382">
        <f t="shared" si="27"/>
        <v>0</v>
      </c>
      <c r="AD90" s="382">
        <f t="shared" si="27"/>
        <v>0</v>
      </c>
      <c r="AE90" s="382">
        <f t="shared" si="27"/>
        <v>0</v>
      </c>
      <c r="AF90" s="382">
        <f>SUM(AF82+AF83+AF84+AF85+AF86)</f>
        <v>1885471</v>
      </c>
      <c r="AG90" s="382">
        <f>SUM(AG82+AG83+AG84+AG85+AG86)</f>
        <v>-1694763</v>
      </c>
      <c r="AH90" s="543"/>
      <c r="AI90" s="213"/>
      <c r="AJ90" s="208"/>
      <c r="AK90" s="636"/>
    </row>
    <row r="91" spans="1:37">
      <c r="A91" s="422"/>
      <c r="B91" s="422"/>
      <c r="C91" s="423"/>
      <c r="D91" s="424"/>
      <c r="E91" s="424"/>
      <c r="F91" s="424"/>
      <c r="G91" s="424"/>
      <c r="AI91" s="204"/>
      <c r="AJ91" s="204"/>
      <c r="AK91" s="204"/>
    </row>
    <row r="92" spans="1:37" ht="12.75" thickBot="1">
      <c r="A92" s="334"/>
      <c r="B92" s="425"/>
      <c r="C92" s="308"/>
      <c r="D92" s="426"/>
      <c r="E92" s="426"/>
      <c r="F92" s="460"/>
      <c r="G92" s="460"/>
      <c r="H92" s="463"/>
      <c r="I92" s="463"/>
      <c r="J92" s="460"/>
      <c r="K92" s="460"/>
    </row>
    <row r="93" spans="1:37" ht="34.5" customHeight="1" thickBot="1">
      <c r="A93" s="409" t="s">
        <v>0</v>
      </c>
      <c r="B93" s="338" t="s">
        <v>298</v>
      </c>
      <c r="C93" s="427" t="s">
        <v>299</v>
      </c>
      <c r="D93" s="428" t="s">
        <v>250</v>
      </c>
      <c r="E93" s="429" t="s">
        <v>251</v>
      </c>
      <c r="F93" s="428" t="s">
        <v>250</v>
      </c>
      <c r="G93" s="429" t="s">
        <v>251</v>
      </c>
      <c r="H93" s="428" t="s">
        <v>250</v>
      </c>
      <c r="I93" s="429" t="s">
        <v>251</v>
      </c>
      <c r="J93" s="428" t="s">
        <v>250</v>
      </c>
      <c r="K93" s="429" t="s">
        <v>251</v>
      </c>
      <c r="L93" s="428" t="s">
        <v>250</v>
      </c>
      <c r="M93" s="429" t="s">
        <v>251</v>
      </c>
      <c r="N93" s="428" t="s">
        <v>250</v>
      </c>
      <c r="O93" s="429" t="s">
        <v>251</v>
      </c>
      <c r="P93" s="428" t="s">
        <v>250</v>
      </c>
      <c r="Q93" s="429" t="s">
        <v>251</v>
      </c>
      <c r="R93" s="428" t="s">
        <v>250</v>
      </c>
      <c r="S93" s="429" t="s">
        <v>251</v>
      </c>
      <c r="T93" s="633" t="s">
        <v>250</v>
      </c>
      <c r="U93" s="634" t="s">
        <v>251</v>
      </c>
      <c r="V93" s="428" t="s">
        <v>250</v>
      </c>
      <c r="W93" s="429" t="s">
        <v>251</v>
      </c>
      <c r="X93" s="428" t="s">
        <v>250</v>
      </c>
      <c r="Y93" s="429" t="s">
        <v>251</v>
      </c>
      <c r="Z93" s="428" t="s">
        <v>250</v>
      </c>
      <c r="AA93" s="429" t="s">
        <v>251</v>
      </c>
      <c r="AB93" s="428" t="s">
        <v>250</v>
      </c>
      <c r="AC93" s="429" t="s">
        <v>251</v>
      </c>
      <c r="AD93" s="428" t="s">
        <v>250</v>
      </c>
      <c r="AE93" s="429" t="s">
        <v>251</v>
      </c>
      <c r="AF93" s="428" t="s">
        <v>401</v>
      </c>
      <c r="AG93" s="429" t="s">
        <v>402</v>
      </c>
      <c r="AH93" s="546"/>
      <c r="AI93" s="201" t="s">
        <v>300</v>
      </c>
      <c r="AJ93" s="202" t="s">
        <v>301</v>
      </c>
    </row>
    <row r="94" spans="1:37" ht="12.75" thickBot="1">
      <c r="A94" s="430"/>
      <c r="B94" s="431" t="s">
        <v>302</v>
      </c>
      <c r="C94" s="432" t="s">
        <v>303</v>
      </c>
      <c r="D94" s="433"/>
      <c r="E94" s="433"/>
      <c r="F94" s="433"/>
      <c r="G94" s="433"/>
      <c r="H94" s="605"/>
      <c r="I94" s="605"/>
      <c r="J94" s="433"/>
      <c r="K94" s="433"/>
      <c r="L94" s="433"/>
      <c r="M94" s="433"/>
      <c r="N94" s="433"/>
      <c r="O94" s="433"/>
      <c r="P94" s="433"/>
      <c r="Q94" s="433"/>
      <c r="R94" s="433"/>
      <c r="S94" s="433"/>
      <c r="T94" s="605"/>
      <c r="U94" s="605"/>
      <c r="V94" s="433"/>
      <c r="W94" s="433"/>
      <c r="X94" s="433"/>
      <c r="Y94" s="433"/>
      <c r="Z94" s="433"/>
      <c r="AA94" s="433"/>
      <c r="AB94" s="433"/>
      <c r="AC94" s="433"/>
      <c r="AD94" s="433"/>
      <c r="AE94" s="433"/>
      <c r="AF94" s="433"/>
      <c r="AG94" s="433"/>
      <c r="AH94" s="460"/>
    </row>
    <row r="95" spans="1:37" ht="12.75" customHeight="1" thickBot="1">
      <c r="A95" s="434" t="s">
        <v>7</v>
      </c>
      <c r="B95" s="905" t="s">
        <v>8</v>
      </c>
      <c r="C95" s="906"/>
      <c r="D95" s="435">
        <v>2103389</v>
      </c>
      <c r="E95" s="436">
        <v>1871788</v>
      </c>
      <c r="F95" s="435">
        <v>1055609</v>
      </c>
      <c r="G95" s="436">
        <v>1047393</v>
      </c>
      <c r="H95" s="435">
        <v>1224940</v>
      </c>
      <c r="I95" s="436">
        <v>1143772</v>
      </c>
      <c r="J95" s="435">
        <v>111296</v>
      </c>
      <c r="K95" s="436">
        <v>100146</v>
      </c>
      <c r="L95" s="435">
        <v>103548</v>
      </c>
      <c r="M95" s="436">
        <v>97000</v>
      </c>
      <c r="N95" s="435">
        <v>713091</v>
      </c>
      <c r="O95" s="436">
        <v>710105</v>
      </c>
      <c r="P95" s="435">
        <v>118738</v>
      </c>
      <c r="Q95" s="436">
        <v>107650</v>
      </c>
      <c r="R95" s="435">
        <v>122823</v>
      </c>
      <c r="S95" s="436">
        <v>100555</v>
      </c>
      <c r="T95" s="435">
        <v>114610</v>
      </c>
      <c r="U95" s="436">
        <v>111321</v>
      </c>
      <c r="V95" s="435">
        <v>168001</v>
      </c>
      <c r="W95" s="436">
        <v>161447</v>
      </c>
      <c r="X95" s="435">
        <v>85706</v>
      </c>
      <c r="Y95" s="436">
        <v>70798</v>
      </c>
      <c r="Z95" s="435">
        <v>169110</v>
      </c>
      <c r="AA95" s="436">
        <v>159365</v>
      </c>
      <c r="AB95" s="435">
        <v>512337</v>
      </c>
      <c r="AC95" s="436">
        <v>504831</v>
      </c>
      <c r="AD95" s="435">
        <v>307629</v>
      </c>
      <c r="AE95" s="436">
        <v>297201</v>
      </c>
      <c r="AF95" s="435">
        <f t="shared" ref="AF95:AG97" si="28">SUM(D95+F95+H95+J95+L95+N95+P95+R95+T95+V95+X95+Z95+AB95+AD95)</f>
        <v>6910827</v>
      </c>
      <c r="AG95" s="435">
        <f t="shared" si="28"/>
        <v>6483372</v>
      </c>
      <c r="AH95" s="460"/>
      <c r="AI95" s="201">
        <f>PRODUCT(AG95/AF95%)</f>
        <v>93.814705533795006</v>
      </c>
      <c r="AJ95" s="201">
        <f>PRODUCT(AG95/AG107%)</f>
        <v>56.03726476049485</v>
      </c>
    </row>
    <row r="96" spans="1:37" ht="12.75" thickBot="1">
      <c r="A96" s="310">
        <v>1000</v>
      </c>
      <c r="B96" s="907" t="s">
        <v>9</v>
      </c>
      <c r="C96" s="908"/>
      <c r="D96" s="437">
        <v>2252242</v>
      </c>
      <c r="E96" s="320">
        <v>1329078</v>
      </c>
      <c r="F96" s="437">
        <v>382511</v>
      </c>
      <c r="G96" s="320">
        <v>329734</v>
      </c>
      <c r="H96" s="437">
        <v>719825</v>
      </c>
      <c r="I96" s="320">
        <v>573859</v>
      </c>
      <c r="J96" s="437">
        <v>55774</v>
      </c>
      <c r="K96" s="320">
        <v>26754</v>
      </c>
      <c r="L96" s="437">
        <v>36300</v>
      </c>
      <c r="M96" s="320">
        <v>17238</v>
      </c>
      <c r="N96" s="437">
        <v>352972</v>
      </c>
      <c r="O96" s="320">
        <v>197852</v>
      </c>
      <c r="P96" s="437">
        <v>31815</v>
      </c>
      <c r="Q96" s="320">
        <v>27839</v>
      </c>
      <c r="R96" s="437">
        <v>30631</v>
      </c>
      <c r="S96" s="320">
        <v>14667</v>
      </c>
      <c r="T96" s="437">
        <v>23518</v>
      </c>
      <c r="U96" s="320">
        <v>13798</v>
      </c>
      <c r="V96" s="437">
        <v>49817</v>
      </c>
      <c r="W96" s="320">
        <v>42449</v>
      </c>
      <c r="X96" s="437">
        <v>47790</v>
      </c>
      <c r="Y96" s="320">
        <v>20548</v>
      </c>
      <c r="Z96" s="437">
        <v>41323</v>
      </c>
      <c r="AA96" s="320">
        <v>35863</v>
      </c>
      <c r="AB96" s="437">
        <v>159283</v>
      </c>
      <c r="AC96" s="320">
        <v>137284</v>
      </c>
      <c r="AD96" s="437">
        <v>53362</v>
      </c>
      <c r="AE96" s="320">
        <v>52929</v>
      </c>
      <c r="AF96" s="435">
        <f t="shared" si="28"/>
        <v>4237163</v>
      </c>
      <c r="AG96" s="435">
        <f t="shared" si="28"/>
        <v>2819892</v>
      </c>
      <c r="AH96" s="460"/>
      <c r="AI96" s="201">
        <f t="shared" ref="AI96:AI107" si="29">PRODUCT(AG96/AF96%)</f>
        <v>66.551416596434933</v>
      </c>
      <c r="AJ96" s="201">
        <f>PRODUCT(AG96/AG107%)</f>
        <v>24.372970515960112</v>
      </c>
    </row>
    <row r="97" spans="1:36" ht="12.75" thickBot="1">
      <c r="A97" s="438" t="s">
        <v>10</v>
      </c>
      <c r="B97" s="907" t="s">
        <v>304</v>
      </c>
      <c r="C97" s="908"/>
      <c r="D97" s="437">
        <v>76001</v>
      </c>
      <c r="E97" s="311">
        <v>73223</v>
      </c>
      <c r="F97" s="466">
        <v>9711</v>
      </c>
      <c r="G97" s="320">
        <v>8418</v>
      </c>
      <c r="H97" s="466">
        <v>9301</v>
      </c>
      <c r="I97" s="320">
        <v>6734</v>
      </c>
      <c r="J97" s="466">
        <v>872</v>
      </c>
      <c r="K97" s="320">
        <v>526</v>
      </c>
      <c r="L97" s="466">
        <v>500</v>
      </c>
      <c r="M97" s="320">
        <v>328</v>
      </c>
      <c r="N97" s="466">
        <v>2200</v>
      </c>
      <c r="O97" s="320">
        <v>1821</v>
      </c>
      <c r="P97" s="466">
        <v>243</v>
      </c>
      <c r="Q97" s="320">
        <v>243</v>
      </c>
      <c r="R97" s="466">
        <v>500</v>
      </c>
      <c r="S97" s="320">
        <v>394</v>
      </c>
      <c r="T97" s="466">
        <v>400</v>
      </c>
      <c r="U97" s="320">
        <v>342</v>
      </c>
      <c r="V97" s="466">
        <v>508</v>
      </c>
      <c r="W97" s="320">
        <v>508</v>
      </c>
      <c r="X97" s="466">
        <v>500</v>
      </c>
      <c r="Y97" s="320">
        <v>328</v>
      </c>
      <c r="Z97" s="466">
        <v>533</v>
      </c>
      <c r="AA97" s="320">
        <v>533</v>
      </c>
      <c r="AB97" s="466">
        <v>2580</v>
      </c>
      <c r="AC97" s="320">
        <v>2580</v>
      </c>
      <c r="AD97" s="466">
        <v>1500</v>
      </c>
      <c r="AE97" s="320">
        <v>1202</v>
      </c>
      <c r="AF97" s="435">
        <f t="shared" si="28"/>
        <v>105349</v>
      </c>
      <c r="AG97" s="435">
        <f t="shared" si="28"/>
        <v>97180</v>
      </c>
      <c r="AH97" s="460"/>
      <c r="AI97" s="201">
        <f t="shared" si="29"/>
        <v>92.245773571652322</v>
      </c>
      <c r="AJ97" s="201">
        <f>PRODUCT(AG97/AG107%)</f>
        <v>0.83994893234953805</v>
      </c>
    </row>
    <row r="98" spans="1:36" ht="12.75" thickBot="1">
      <c r="A98" s="438" t="s">
        <v>305</v>
      </c>
      <c r="B98" s="909" t="s">
        <v>306</v>
      </c>
      <c r="C98" s="910"/>
      <c r="D98" s="437">
        <v>137695</v>
      </c>
      <c r="E98" s="439">
        <v>137695</v>
      </c>
      <c r="F98" s="466"/>
      <c r="G98" s="320"/>
      <c r="H98" s="466"/>
      <c r="I98" s="320"/>
      <c r="J98" s="466"/>
      <c r="K98" s="320"/>
      <c r="L98" s="466"/>
      <c r="M98" s="320"/>
      <c r="N98" s="466"/>
      <c r="O98" s="320"/>
      <c r="P98" s="466"/>
      <c r="Q98" s="320"/>
      <c r="R98" s="466"/>
      <c r="S98" s="320"/>
      <c r="T98" s="466"/>
      <c r="U98" s="320"/>
      <c r="V98" s="466"/>
      <c r="W98" s="320"/>
      <c r="X98" s="466"/>
      <c r="Y98" s="320"/>
      <c r="Z98" s="466"/>
      <c r="AA98" s="320"/>
      <c r="AB98" s="466"/>
      <c r="AC98" s="320"/>
      <c r="AD98" s="466"/>
      <c r="AE98" s="320"/>
      <c r="AF98" s="435">
        <f t="shared" ref="AF98:AG106" si="30">SUM(D98+F98+H98+J98+L98+N98+P98+R98+T98+V98+X98+Z98+AB98+AD98)</f>
        <v>137695</v>
      </c>
      <c r="AG98" s="435">
        <f t="shared" si="30"/>
        <v>137695</v>
      </c>
      <c r="AH98" s="460"/>
      <c r="AI98" s="201">
        <f t="shared" si="29"/>
        <v>100</v>
      </c>
      <c r="AJ98" s="201">
        <f>PRODUCT(AG98/AG108%)</f>
        <v>1.1901293294903235</v>
      </c>
    </row>
    <row r="99" spans="1:36" ht="12.75" thickBot="1">
      <c r="A99" s="310">
        <v>4200</v>
      </c>
      <c r="B99" s="911" t="s">
        <v>14</v>
      </c>
      <c r="C99" s="912"/>
      <c r="D99" s="437">
        <v>44593</v>
      </c>
      <c r="E99" s="320">
        <v>39843</v>
      </c>
      <c r="F99" s="437"/>
      <c r="G99" s="320"/>
      <c r="H99" s="437"/>
      <c r="I99" s="320"/>
      <c r="J99" s="437"/>
      <c r="K99" s="320"/>
      <c r="L99" s="437"/>
      <c r="M99" s="320"/>
      <c r="N99" s="437"/>
      <c r="O99" s="320"/>
      <c r="P99" s="437"/>
      <c r="Q99" s="320"/>
      <c r="R99" s="437"/>
      <c r="S99" s="320"/>
      <c r="T99" s="437"/>
      <c r="U99" s="320"/>
      <c r="V99" s="437"/>
      <c r="W99" s="320"/>
      <c r="X99" s="437"/>
      <c r="Y99" s="320"/>
      <c r="Z99" s="437"/>
      <c r="AA99" s="320"/>
      <c r="AB99" s="437"/>
      <c r="AC99" s="320"/>
      <c r="AD99" s="437"/>
      <c r="AE99" s="320"/>
      <c r="AF99" s="435">
        <f t="shared" ref="AF99:AF106" si="31">SUM(D99+F99+H99+J99+L99+N99+P99+R99+T99+V99+X99+Z99+AB99+AD99)</f>
        <v>44593</v>
      </c>
      <c r="AG99" s="435">
        <f t="shared" si="30"/>
        <v>39843</v>
      </c>
      <c r="AH99" s="460"/>
      <c r="AI99" s="201">
        <f t="shared" si="29"/>
        <v>89.34810396250532</v>
      </c>
      <c r="AJ99" s="201">
        <f>PRODUCT(AG99/AG107%)</f>
        <v>0.34437214768061991</v>
      </c>
    </row>
    <row r="100" spans="1:36" ht="24.75" thickBot="1">
      <c r="A100" s="310"/>
      <c r="B100" s="440">
        <v>4214</v>
      </c>
      <c r="C100" s="441" t="s">
        <v>367</v>
      </c>
      <c r="D100" s="437">
        <v>28700</v>
      </c>
      <c r="E100" s="320">
        <v>27498</v>
      </c>
      <c r="F100" s="437"/>
      <c r="G100" s="320"/>
      <c r="H100" s="437"/>
      <c r="I100" s="320"/>
      <c r="J100" s="437"/>
      <c r="K100" s="320"/>
      <c r="L100" s="437"/>
      <c r="M100" s="320"/>
      <c r="N100" s="437"/>
      <c r="O100" s="320"/>
      <c r="P100" s="437"/>
      <c r="Q100" s="320"/>
      <c r="R100" s="437"/>
      <c r="S100" s="320"/>
      <c r="T100" s="437"/>
      <c r="U100" s="320"/>
      <c r="V100" s="437"/>
      <c r="W100" s="320"/>
      <c r="X100" s="437"/>
      <c r="Y100" s="320"/>
      <c r="Z100" s="437"/>
      <c r="AA100" s="320"/>
      <c r="AB100" s="437"/>
      <c r="AC100" s="320"/>
      <c r="AD100" s="437"/>
      <c r="AE100" s="320"/>
      <c r="AF100" s="435">
        <f t="shared" si="31"/>
        <v>28700</v>
      </c>
      <c r="AG100" s="435">
        <f t="shared" si="30"/>
        <v>27498</v>
      </c>
      <c r="AH100" s="460"/>
      <c r="AI100" s="201">
        <f t="shared" si="29"/>
        <v>95.811846689895475</v>
      </c>
      <c r="AJ100" s="201">
        <f>PRODUCT(AG100/AG107%)</f>
        <v>0.2376714935351677</v>
      </c>
    </row>
    <row r="101" spans="1:36" ht="12.75" thickBot="1">
      <c r="A101" s="310">
        <v>4300</v>
      </c>
      <c r="B101" s="913" t="s">
        <v>15</v>
      </c>
      <c r="C101" s="914"/>
      <c r="D101" s="606"/>
      <c r="E101" s="320">
        <v>0</v>
      </c>
      <c r="F101" s="437"/>
      <c r="G101" s="320"/>
      <c r="H101" s="437"/>
      <c r="I101" s="320"/>
      <c r="J101" s="437"/>
      <c r="K101" s="320"/>
      <c r="L101" s="437"/>
      <c r="M101" s="320"/>
      <c r="N101" s="437"/>
      <c r="O101" s="320"/>
      <c r="P101" s="437"/>
      <c r="Q101" s="320"/>
      <c r="R101" s="437"/>
      <c r="S101" s="320"/>
      <c r="T101" s="437"/>
      <c r="U101" s="320"/>
      <c r="V101" s="437"/>
      <c r="W101" s="320"/>
      <c r="X101" s="437"/>
      <c r="Y101" s="320"/>
      <c r="Z101" s="437"/>
      <c r="AA101" s="320"/>
      <c r="AB101" s="437"/>
      <c r="AC101" s="320"/>
      <c r="AD101" s="437"/>
      <c r="AE101" s="320"/>
      <c r="AF101" s="435">
        <f t="shared" si="31"/>
        <v>0</v>
      </c>
      <c r="AG101" s="435">
        <f t="shared" si="30"/>
        <v>0</v>
      </c>
      <c r="AH101" s="460"/>
      <c r="AI101" s="201" t="e">
        <f t="shared" si="29"/>
        <v>#DIV/0!</v>
      </c>
      <c r="AJ101" s="201">
        <f>PRODUCT(AG101/AG107%)</f>
        <v>0</v>
      </c>
    </row>
    <row r="102" spans="1:36" ht="12.75" thickBot="1">
      <c r="A102" s="310">
        <v>4500</v>
      </c>
      <c r="B102" s="915" t="s">
        <v>16</v>
      </c>
      <c r="C102" s="916"/>
      <c r="D102" s="437">
        <v>189979</v>
      </c>
      <c r="E102" s="320">
        <v>182077</v>
      </c>
      <c r="F102" s="437"/>
      <c r="G102" s="320"/>
      <c r="H102" s="437"/>
      <c r="I102" s="320"/>
      <c r="J102" s="437"/>
      <c r="K102" s="320"/>
      <c r="L102" s="437"/>
      <c r="M102" s="320"/>
      <c r="N102" s="437"/>
      <c r="O102" s="320"/>
      <c r="P102" s="437"/>
      <c r="Q102" s="320"/>
      <c r="R102" s="437"/>
      <c r="S102" s="320"/>
      <c r="T102" s="437"/>
      <c r="U102" s="320"/>
      <c r="V102" s="437"/>
      <c r="W102" s="320"/>
      <c r="X102" s="437"/>
      <c r="Y102" s="320"/>
      <c r="Z102" s="437"/>
      <c r="AA102" s="320"/>
      <c r="AB102" s="437"/>
      <c r="AC102" s="320"/>
      <c r="AD102" s="437"/>
      <c r="AE102" s="320"/>
      <c r="AF102" s="435">
        <f t="shared" si="31"/>
        <v>189979</v>
      </c>
      <c r="AG102" s="435">
        <f t="shared" si="30"/>
        <v>182077</v>
      </c>
      <c r="AH102" s="460">
        <v>0</v>
      </c>
      <c r="AI102" s="201">
        <f t="shared" si="29"/>
        <v>95.840592907637159</v>
      </c>
      <c r="AJ102" s="201">
        <f>PRODUCT(AG102/AG107%)</f>
        <v>1.5737330907121512</v>
      </c>
    </row>
    <row r="103" spans="1:36" ht="12.75" customHeight="1" thickBot="1">
      <c r="A103" s="310">
        <v>4600</v>
      </c>
      <c r="B103" s="917" t="s">
        <v>17</v>
      </c>
      <c r="C103" s="918"/>
      <c r="D103" s="437">
        <v>16500</v>
      </c>
      <c r="E103" s="320">
        <v>6685</v>
      </c>
      <c r="F103" s="437"/>
      <c r="G103" s="320"/>
      <c r="H103" s="437"/>
      <c r="I103" s="320"/>
      <c r="J103" s="437"/>
      <c r="K103" s="320"/>
      <c r="L103" s="437"/>
      <c r="M103" s="320"/>
      <c r="N103" s="437"/>
      <c r="O103" s="320"/>
      <c r="P103" s="437"/>
      <c r="Q103" s="320"/>
      <c r="R103" s="437"/>
      <c r="S103" s="320"/>
      <c r="T103" s="437"/>
      <c r="U103" s="320"/>
      <c r="V103" s="437"/>
      <c r="W103" s="320"/>
      <c r="X103" s="437"/>
      <c r="Y103" s="320"/>
      <c r="Z103" s="437"/>
      <c r="AA103" s="320"/>
      <c r="AB103" s="437"/>
      <c r="AC103" s="320"/>
      <c r="AD103" s="437"/>
      <c r="AE103" s="320"/>
      <c r="AF103" s="435">
        <f t="shared" si="31"/>
        <v>16500</v>
      </c>
      <c r="AG103" s="435">
        <f t="shared" si="30"/>
        <v>6685</v>
      </c>
      <c r="AH103" s="460"/>
      <c r="AI103" s="201">
        <f t="shared" si="29"/>
        <v>40.515151515151516</v>
      </c>
      <c r="AJ103" s="201">
        <f>PRODUCT(AG103/AG107%)</f>
        <v>5.7779981608938692E-2</v>
      </c>
    </row>
    <row r="104" spans="1:36" ht="22.5" thickBot="1">
      <c r="A104" s="537" t="s">
        <v>380</v>
      </c>
      <c r="B104" s="919" t="s">
        <v>19</v>
      </c>
      <c r="C104" s="920"/>
      <c r="D104" s="437">
        <v>3480168</v>
      </c>
      <c r="E104" s="320">
        <v>1706245</v>
      </c>
      <c r="F104" s="437">
        <v>15156</v>
      </c>
      <c r="G104" s="320">
        <v>14162</v>
      </c>
      <c r="H104" s="437"/>
      <c r="I104" s="320"/>
      <c r="J104" s="437">
        <v>4500</v>
      </c>
      <c r="K104" s="320">
        <v>4420</v>
      </c>
      <c r="L104" s="437">
        <v>700</v>
      </c>
      <c r="M104" s="320"/>
      <c r="N104" s="437">
        <v>42014</v>
      </c>
      <c r="O104" s="320">
        <v>34352</v>
      </c>
      <c r="P104" s="437"/>
      <c r="Q104" s="320"/>
      <c r="R104" s="437"/>
      <c r="S104" s="320"/>
      <c r="T104" s="437"/>
      <c r="U104" s="320"/>
      <c r="V104" s="437"/>
      <c r="W104" s="320"/>
      <c r="X104" s="437"/>
      <c r="Y104" s="320"/>
      <c r="Z104" s="437"/>
      <c r="AA104" s="320"/>
      <c r="AB104" s="437">
        <v>11130</v>
      </c>
      <c r="AC104" s="320">
        <v>11130</v>
      </c>
      <c r="AD104" s="437">
        <v>5400</v>
      </c>
      <c r="AE104" s="320">
        <v>5400</v>
      </c>
      <c r="AF104" s="435">
        <f t="shared" si="31"/>
        <v>3559068</v>
      </c>
      <c r="AG104" s="435">
        <f t="shared" si="30"/>
        <v>1775709</v>
      </c>
      <c r="AH104" s="460"/>
      <c r="AI104" s="201">
        <f t="shared" si="29"/>
        <v>49.892528043858675</v>
      </c>
      <c r="AJ104" s="201">
        <f>PRODUCT(AG104/AG107%)</f>
        <v>15.347858393840975</v>
      </c>
    </row>
    <row r="105" spans="1:36" ht="12.75" thickBot="1">
      <c r="A105" s="442" t="s">
        <v>12</v>
      </c>
      <c r="B105" s="915" t="s">
        <v>307</v>
      </c>
      <c r="C105" s="916"/>
      <c r="D105" s="437"/>
      <c r="E105" s="320"/>
      <c r="F105" s="437">
        <v>29024</v>
      </c>
      <c r="G105" s="320">
        <v>27298</v>
      </c>
      <c r="H105" s="437"/>
      <c r="I105" s="320"/>
      <c r="J105" s="437"/>
      <c r="K105" s="320"/>
      <c r="L105" s="437"/>
      <c r="M105" s="320"/>
      <c r="N105" s="437"/>
      <c r="O105" s="320"/>
      <c r="P105" s="437"/>
      <c r="Q105" s="320"/>
      <c r="R105" s="437"/>
      <c r="S105" s="320"/>
      <c r="T105" s="437"/>
      <c r="U105" s="320"/>
      <c r="V105" s="437"/>
      <c r="W105" s="320"/>
      <c r="X105" s="437"/>
      <c r="Y105" s="320"/>
      <c r="Z105" s="437"/>
      <c r="AA105" s="320"/>
      <c r="AB105" s="437"/>
      <c r="AC105" s="320"/>
      <c r="AD105" s="437"/>
      <c r="AE105" s="320"/>
      <c r="AF105" s="435">
        <f t="shared" si="31"/>
        <v>29024</v>
      </c>
      <c r="AG105" s="435">
        <f t="shared" si="30"/>
        <v>27298</v>
      </c>
      <c r="AH105" s="460"/>
      <c r="AI105" s="201">
        <f t="shared" si="29"/>
        <v>94.053197353914001</v>
      </c>
      <c r="AJ105" s="201">
        <f>PRODUCT(AG105/AG107%)</f>
        <v>0.23594284786249939</v>
      </c>
    </row>
    <row r="106" spans="1:36" ht="12.75" thickBot="1">
      <c r="A106" s="443">
        <v>98</v>
      </c>
      <c r="B106" s="901" t="s">
        <v>20</v>
      </c>
      <c r="C106" s="902"/>
      <c r="D106" s="444">
        <v>9945</v>
      </c>
      <c r="E106" s="445"/>
      <c r="F106" s="444"/>
      <c r="G106" s="445"/>
      <c r="H106" s="444">
        <v>100000</v>
      </c>
      <c r="I106" s="445"/>
      <c r="J106" s="444"/>
      <c r="K106" s="445"/>
      <c r="L106" s="444"/>
      <c r="M106" s="445"/>
      <c r="N106" s="444"/>
      <c r="O106" s="445"/>
      <c r="P106" s="444"/>
      <c r="Q106" s="445"/>
      <c r="R106" s="444"/>
      <c r="S106" s="445"/>
      <c r="T106" s="444"/>
      <c r="U106" s="445"/>
      <c r="V106" s="444"/>
      <c r="W106" s="445"/>
      <c r="X106" s="444"/>
      <c r="Y106" s="445"/>
      <c r="Z106" s="444"/>
      <c r="AA106" s="445"/>
      <c r="AB106" s="444"/>
      <c r="AC106" s="445"/>
      <c r="AD106" s="444"/>
      <c r="AE106" s="445"/>
      <c r="AF106" s="435">
        <f t="shared" si="31"/>
        <v>109945</v>
      </c>
      <c r="AG106" s="435">
        <f t="shared" si="30"/>
        <v>0</v>
      </c>
      <c r="AH106" s="460">
        <v>0</v>
      </c>
      <c r="AI106" s="201">
        <f t="shared" si="29"/>
        <v>0</v>
      </c>
      <c r="AJ106" s="201">
        <f>PRODUCT(AG106/AG107%)</f>
        <v>0</v>
      </c>
    </row>
    <row r="107" spans="1:36" ht="12.75" thickBot="1">
      <c r="A107" s="446"/>
      <c r="B107" s="331"/>
      <c r="C107" s="447" t="s">
        <v>308</v>
      </c>
      <c r="D107" s="448">
        <f>SUM(D95+D96+D97+D98+D99+D101+D102+D103+D104+D105+D106)</f>
        <v>8310512</v>
      </c>
      <c r="E107" s="448">
        <f>SUM(E95+E96+E97+E98+E99+E101+E102+E103+E104+E105+E106)</f>
        <v>5346634</v>
      </c>
      <c r="F107" s="448">
        <f t="shared" ref="F107:P107" si="32">SUM(F95+F96+F97+F99+F101+F102+F103+F104++F105+F106)</f>
        <v>1492011</v>
      </c>
      <c r="G107" s="448">
        <f t="shared" si="32"/>
        <v>1427005</v>
      </c>
      <c r="H107" s="448">
        <f t="shared" si="32"/>
        <v>2054066</v>
      </c>
      <c r="I107" s="448">
        <f t="shared" si="32"/>
        <v>1724365</v>
      </c>
      <c r="J107" s="448">
        <f t="shared" si="32"/>
        <v>172442</v>
      </c>
      <c r="K107" s="448">
        <f t="shared" si="32"/>
        <v>131846</v>
      </c>
      <c r="L107" s="448">
        <f t="shared" si="32"/>
        <v>141048</v>
      </c>
      <c r="M107" s="448">
        <f t="shared" si="32"/>
        <v>114566</v>
      </c>
      <c r="N107" s="448">
        <f t="shared" si="32"/>
        <v>1110277</v>
      </c>
      <c r="O107" s="448">
        <f t="shared" si="32"/>
        <v>944130</v>
      </c>
      <c r="P107" s="448">
        <f t="shared" si="32"/>
        <v>150796</v>
      </c>
      <c r="Q107" s="448">
        <f>SUM(Q95+Q96+Q97+Q98+Q99+Q101+Q102+Q103+Q104++Q105+Q106)</f>
        <v>135732</v>
      </c>
      <c r="R107" s="448">
        <f t="shared" ref="R107:AE107" si="33">SUM(R95+R96+R97+R99+R101+R102+R103+R104++R105+R106)</f>
        <v>153954</v>
      </c>
      <c r="S107" s="448">
        <f t="shared" si="33"/>
        <v>115616</v>
      </c>
      <c r="T107" s="448">
        <f t="shared" si="33"/>
        <v>138528</v>
      </c>
      <c r="U107" s="448">
        <f t="shared" si="33"/>
        <v>125461</v>
      </c>
      <c r="V107" s="448">
        <f t="shared" si="33"/>
        <v>218326</v>
      </c>
      <c r="W107" s="448">
        <f t="shared" si="33"/>
        <v>204404</v>
      </c>
      <c r="X107" s="448">
        <f t="shared" si="33"/>
        <v>133996</v>
      </c>
      <c r="Y107" s="448">
        <f t="shared" si="33"/>
        <v>91674</v>
      </c>
      <c r="Z107" s="448">
        <v>210966</v>
      </c>
      <c r="AA107" s="448">
        <f t="shared" si="33"/>
        <v>195761</v>
      </c>
      <c r="AB107" s="448">
        <f t="shared" si="33"/>
        <v>685330</v>
      </c>
      <c r="AC107" s="448">
        <f t="shared" si="33"/>
        <v>655825</v>
      </c>
      <c r="AD107" s="448">
        <f t="shared" si="33"/>
        <v>367891</v>
      </c>
      <c r="AE107" s="448">
        <f t="shared" si="33"/>
        <v>356732</v>
      </c>
      <c r="AF107" s="448">
        <f>SUM(AF95+AF96+AF97+AF98+AF99+AF101+AF102+AF103+AF104++AF105+AF106)</f>
        <v>15340143</v>
      </c>
      <c r="AG107" s="448">
        <f>SUM(AG95+AG96+AG97+AG98+AG99+AG101+AG102+AG103+AG104++AG105+AG106)</f>
        <v>11569751</v>
      </c>
      <c r="AH107" s="460"/>
      <c r="AI107" s="201">
        <f t="shared" si="29"/>
        <v>75.421402525387151</v>
      </c>
      <c r="AJ107" s="201">
        <f>SUM(AJ95:AJ106)</f>
        <v>100.23767149353519</v>
      </c>
    </row>
    <row r="108" spans="1:36">
      <c r="AG108" s="534">
        <f>SUM(E107+G107+I107+K107+M107+O107+Q107+S107+U107+W107+Y107+AA107+AC107+AE107)</f>
        <v>11569751</v>
      </c>
      <c r="AH108" s="534"/>
    </row>
    <row r="110" spans="1:36">
      <c r="AC110" s="631" t="s">
        <v>90</v>
      </c>
      <c r="AF110" s="534"/>
      <c r="AG110" s="534"/>
    </row>
    <row r="111" spans="1:36">
      <c r="AC111" s="631"/>
    </row>
    <row r="112" spans="1:36">
      <c r="AC112" s="632" t="s">
        <v>89</v>
      </c>
    </row>
  </sheetData>
  <mergeCells count="51">
    <mergeCell ref="B106:C106"/>
    <mergeCell ref="B86:C86"/>
    <mergeCell ref="B95:C95"/>
    <mergeCell ref="B96:C96"/>
    <mergeCell ref="B97:C97"/>
    <mergeCell ref="B98:C98"/>
    <mergeCell ref="B99:C99"/>
    <mergeCell ref="B101:C101"/>
    <mergeCell ref="B102:C102"/>
    <mergeCell ref="B103:C103"/>
    <mergeCell ref="B104:C104"/>
    <mergeCell ref="B105:C105"/>
    <mergeCell ref="D79:G79"/>
    <mergeCell ref="H79:K79"/>
    <mergeCell ref="B38:C38"/>
    <mergeCell ref="B45:C45"/>
    <mergeCell ref="B46:C46"/>
    <mergeCell ref="D49:G49"/>
    <mergeCell ref="H49:K49"/>
    <mergeCell ref="B52:C52"/>
    <mergeCell ref="H60:K60"/>
    <mergeCell ref="B61:C61"/>
    <mergeCell ref="B66:C66"/>
    <mergeCell ref="B69:C69"/>
    <mergeCell ref="B73:C73"/>
    <mergeCell ref="B35:C35"/>
    <mergeCell ref="X5:Y5"/>
    <mergeCell ref="Z5:AA5"/>
    <mergeCell ref="AB5:AC5"/>
    <mergeCell ref="AD5:AE5"/>
    <mergeCell ref="B10:C10"/>
    <mergeCell ref="B15:C15"/>
    <mergeCell ref="B16:C16"/>
    <mergeCell ref="B21:C21"/>
    <mergeCell ref="B32:C32"/>
    <mergeCell ref="B8:C8"/>
    <mergeCell ref="AF5:AG5"/>
    <mergeCell ref="P5:Q5"/>
    <mergeCell ref="R5:S5"/>
    <mergeCell ref="T5:U5"/>
    <mergeCell ref="V5:W5"/>
    <mergeCell ref="M1:N1"/>
    <mergeCell ref="H1:I1"/>
    <mergeCell ref="B3:K3"/>
    <mergeCell ref="A5:C5"/>
    <mergeCell ref="D5:E5"/>
    <mergeCell ref="F5:G5"/>
    <mergeCell ref="H5:I5"/>
    <mergeCell ref="J5:K5"/>
    <mergeCell ref="N5:O5"/>
    <mergeCell ref="L5:M5"/>
  </mergeCells>
  <conditionalFormatting sqref="D91:G91">
    <cfRule type="cellIs" dxfId="0" priority="1" stopIfTrue="1" operator="notEqual">
      <formula>0</formula>
    </cfRule>
    <cfRule type="cellIs" priority="2" stopIfTrue="1" operator="notEqual">
      <formula>0</formula>
    </cfRule>
  </conditionalFormatting>
  <dataValidations count="6">
    <dataValidation type="whole" operator="notEqual" allowBlank="1" showInputMessage="1" showErrorMessage="1" error="Въвежда се цяло число" sqref="D48:AH48 JA48:KD48 SW48:TZ48 ACS48:ADV48 AMO48:ANR48 AWK48:AXN48 BGG48:BHJ48 BQC48:BRF48 BZY48:CBB48 CJU48:CKX48 CTQ48:CUT48 DDM48:DEP48 DNI48:DOL48 DXE48:DYH48 EHA48:EID48 EQW48:ERZ48 FAS48:FBV48 FKO48:FLR48 FUK48:FVN48 GEG48:GFJ48 GOC48:GPF48 GXY48:GZB48 HHU48:HIX48 HRQ48:HST48 IBM48:ICP48 ILI48:IML48 IVE48:IWH48 JFA48:JGD48 JOW48:JPZ48 JYS48:JZV48 KIO48:KJR48 KSK48:KTN48 LCG48:LDJ48 LMC48:LNF48 LVY48:LXB48 MFU48:MGX48 MPQ48:MQT48 MZM48:NAP48 NJI48:NKL48 NTE48:NUH48 ODA48:OED48 OMW48:ONZ48 OWS48:OXV48 PGO48:PHR48 PQK48:PRN48 QAG48:QBJ48 QKC48:QLF48 QTY48:QVB48 RDU48:REX48 RNQ48:ROT48 RXM48:RYP48 SHI48:SIL48 SRE48:SSH48 TBA48:TCD48 TKW48:TLZ48 TUS48:TVV48 UEO48:UFR48 UOK48:UPN48 UYG48:UZJ48 VIC48:VJF48 VRY48:VTB48 WBU48:WCX48 WLQ48:WMT48 WVM48:WWP48 D65586:AH65586 JA65586:KD65586 SW65586:TZ65586 ACS65586:ADV65586 AMO65586:ANR65586 AWK65586:AXN65586 BGG65586:BHJ65586 BQC65586:BRF65586 BZY65586:CBB65586 CJU65586:CKX65586 CTQ65586:CUT65586 DDM65586:DEP65586 DNI65586:DOL65586 DXE65586:DYH65586 EHA65586:EID65586 EQW65586:ERZ65586 FAS65586:FBV65586 FKO65586:FLR65586 FUK65586:FVN65586 GEG65586:GFJ65586 GOC65586:GPF65586 GXY65586:GZB65586 HHU65586:HIX65586 HRQ65586:HST65586 IBM65586:ICP65586 ILI65586:IML65586 IVE65586:IWH65586 JFA65586:JGD65586 JOW65586:JPZ65586 JYS65586:JZV65586 KIO65586:KJR65586 KSK65586:KTN65586 LCG65586:LDJ65586 LMC65586:LNF65586 LVY65586:LXB65586 MFU65586:MGX65586 MPQ65586:MQT65586 MZM65586:NAP65586 NJI65586:NKL65586 NTE65586:NUH65586 ODA65586:OED65586 OMW65586:ONZ65586 OWS65586:OXV65586 PGO65586:PHR65586 PQK65586:PRN65586 QAG65586:QBJ65586 QKC65586:QLF65586 QTY65586:QVB65586 RDU65586:REX65586 RNQ65586:ROT65586 RXM65586:RYP65586 SHI65586:SIL65586 SRE65586:SSH65586 TBA65586:TCD65586 TKW65586:TLZ65586 TUS65586:TVV65586 UEO65586:UFR65586 UOK65586:UPN65586 UYG65586:UZJ65586 VIC65586:VJF65586 VRY65586:VTB65586 WBU65586:WCX65586 WLQ65586:WMT65586 WVM65586:WWP65586 D131122:AH131122 JA131122:KD131122 SW131122:TZ131122 ACS131122:ADV131122 AMO131122:ANR131122 AWK131122:AXN131122 BGG131122:BHJ131122 BQC131122:BRF131122 BZY131122:CBB131122 CJU131122:CKX131122 CTQ131122:CUT131122 DDM131122:DEP131122 DNI131122:DOL131122 DXE131122:DYH131122 EHA131122:EID131122 EQW131122:ERZ131122 FAS131122:FBV131122 FKO131122:FLR131122 FUK131122:FVN131122 GEG131122:GFJ131122 GOC131122:GPF131122 GXY131122:GZB131122 HHU131122:HIX131122 HRQ131122:HST131122 IBM131122:ICP131122 ILI131122:IML131122 IVE131122:IWH131122 JFA131122:JGD131122 JOW131122:JPZ131122 JYS131122:JZV131122 KIO131122:KJR131122 KSK131122:KTN131122 LCG131122:LDJ131122 LMC131122:LNF131122 LVY131122:LXB131122 MFU131122:MGX131122 MPQ131122:MQT131122 MZM131122:NAP131122 NJI131122:NKL131122 NTE131122:NUH131122 ODA131122:OED131122 OMW131122:ONZ131122 OWS131122:OXV131122 PGO131122:PHR131122 PQK131122:PRN131122 QAG131122:QBJ131122 QKC131122:QLF131122 QTY131122:QVB131122 RDU131122:REX131122 RNQ131122:ROT131122 RXM131122:RYP131122 SHI131122:SIL131122 SRE131122:SSH131122 TBA131122:TCD131122 TKW131122:TLZ131122 TUS131122:TVV131122 UEO131122:UFR131122 UOK131122:UPN131122 UYG131122:UZJ131122 VIC131122:VJF131122 VRY131122:VTB131122 WBU131122:WCX131122 WLQ131122:WMT131122 WVM131122:WWP131122 D196658:AH196658 JA196658:KD196658 SW196658:TZ196658 ACS196658:ADV196658 AMO196658:ANR196658 AWK196658:AXN196658 BGG196658:BHJ196658 BQC196658:BRF196658 BZY196658:CBB196658 CJU196658:CKX196658 CTQ196658:CUT196658 DDM196658:DEP196658 DNI196658:DOL196658 DXE196658:DYH196658 EHA196658:EID196658 EQW196658:ERZ196658 FAS196658:FBV196658 FKO196658:FLR196658 FUK196658:FVN196658 GEG196658:GFJ196658 GOC196658:GPF196658 GXY196658:GZB196658 HHU196658:HIX196658 HRQ196658:HST196658 IBM196658:ICP196658 ILI196658:IML196658 IVE196658:IWH196658 JFA196658:JGD196658 JOW196658:JPZ196658 JYS196658:JZV196658 KIO196658:KJR196658 KSK196658:KTN196658 LCG196658:LDJ196658 LMC196658:LNF196658 LVY196658:LXB196658 MFU196658:MGX196658 MPQ196658:MQT196658 MZM196658:NAP196658 NJI196658:NKL196658 NTE196658:NUH196658 ODA196658:OED196658 OMW196658:ONZ196658 OWS196658:OXV196658 PGO196658:PHR196658 PQK196658:PRN196658 QAG196658:QBJ196658 QKC196658:QLF196658 QTY196658:QVB196658 RDU196658:REX196658 RNQ196658:ROT196658 RXM196658:RYP196658 SHI196658:SIL196658 SRE196658:SSH196658 TBA196658:TCD196658 TKW196658:TLZ196658 TUS196658:TVV196658 UEO196658:UFR196658 UOK196658:UPN196658 UYG196658:UZJ196658 VIC196658:VJF196658 VRY196658:VTB196658 WBU196658:WCX196658 WLQ196658:WMT196658 WVM196658:WWP196658 D262194:AH262194 JA262194:KD262194 SW262194:TZ262194 ACS262194:ADV262194 AMO262194:ANR262194 AWK262194:AXN262194 BGG262194:BHJ262194 BQC262194:BRF262194 BZY262194:CBB262194 CJU262194:CKX262194 CTQ262194:CUT262194 DDM262194:DEP262194 DNI262194:DOL262194 DXE262194:DYH262194 EHA262194:EID262194 EQW262194:ERZ262194 FAS262194:FBV262194 FKO262194:FLR262194 FUK262194:FVN262194 GEG262194:GFJ262194 GOC262194:GPF262194 GXY262194:GZB262194 HHU262194:HIX262194 HRQ262194:HST262194 IBM262194:ICP262194 ILI262194:IML262194 IVE262194:IWH262194 JFA262194:JGD262194 JOW262194:JPZ262194 JYS262194:JZV262194 KIO262194:KJR262194 KSK262194:KTN262194 LCG262194:LDJ262194 LMC262194:LNF262194 LVY262194:LXB262194 MFU262194:MGX262194 MPQ262194:MQT262194 MZM262194:NAP262194 NJI262194:NKL262194 NTE262194:NUH262194 ODA262194:OED262194 OMW262194:ONZ262194 OWS262194:OXV262194 PGO262194:PHR262194 PQK262194:PRN262194 QAG262194:QBJ262194 QKC262194:QLF262194 QTY262194:QVB262194 RDU262194:REX262194 RNQ262194:ROT262194 RXM262194:RYP262194 SHI262194:SIL262194 SRE262194:SSH262194 TBA262194:TCD262194 TKW262194:TLZ262194 TUS262194:TVV262194 UEO262194:UFR262194 UOK262194:UPN262194 UYG262194:UZJ262194 VIC262194:VJF262194 VRY262194:VTB262194 WBU262194:WCX262194 WLQ262194:WMT262194 WVM262194:WWP262194 D327730:AH327730 JA327730:KD327730 SW327730:TZ327730 ACS327730:ADV327730 AMO327730:ANR327730 AWK327730:AXN327730 BGG327730:BHJ327730 BQC327730:BRF327730 BZY327730:CBB327730 CJU327730:CKX327730 CTQ327730:CUT327730 DDM327730:DEP327730 DNI327730:DOL327730 DXE327730:DYH327730 EHA327730:EID327730 EQW327730:ERZ327730 FAS327730:FBV327730 FKO327730:FLR327730 FUK327730:FVN327730 GEG327730:GFJ327730 GOC327730:GPF327730 GXY327730:GZB327730 HHU327730:HIX327730 HRQ327730:HST327730 IBM327730:ICP327730 ILI327730:IML327730 IVE327730:IWH327730 JFA327730:JGD327730 JOW327730:JPZ327730 JYS327730:JZV327730 KIO327730:KJR327730 KSK327730:KTN327730 LCG327730:LDJ327730 LMC327730:LNF327730 LVY327730:LXB327730 MFU327730:MGX327730 MPQ327730:MQT327730 MZM327730:NAP327730 NJI327730:NKL327730 NTE327730:NUH327730 ODA327730:OED327730 OMW327730:ONZ327730 OWS327730:OXV327730 PGO327730:PHR327730 PQK327730:PRN327730 QAG327730:QBJ327730 QKC327730:QLF327730 QTY327730:QVB327730 RDU327730:REX327730 RNQ327730:ROT327730 RXM327730:RYP327730 SHI327730:SIL327730 SRE327730:SSH327730 TBA327730:TCD327730 TKW327730:TLZ327730 TUS327730:TVV327730 UEO327730:UFR327730 UOK327730:UPN327730 UYG327730:UZJ327730 VIC327730:VJF327730 VRY327730:VTB327730 WBU327730:WCX327730 WLQ327730:WMT327730 WVM327730:WWP327730 D393266:AH393266 JA393266:KD393266 SW393266:TZ393266 ACS393266:ADV393266 AMO393266:ANR393266 AWK393266:AXN393266 BGG393266:BHJ393266 BQC393266:BRF393266 BZY393266:CBB393266 CJU393266:CKX393266 CTQ393266:CUT393266 DDM393266:DEP393266 DNI393266:DOL393266 DXE393266:DYH393266 EHA393266:EID393266 EQW393266:ERZ393266 FAS393266:FBV393266 FKO393266:FLR393266 FUK393266:FVN393266 GEG393266:GFJ393266 GOC393266:GPF393266 GXY393266:GZB393266 HHU393266:HIX393266 HRQ393266:HST393266 IBM393266:ICP393266 ILI393266:IML393266 IVE393266:IWH393266 JFA393266:JGD393266 JOW393266:JPZ393266 JYS393266:JZV393266 KIO393266:KJR393266 KSK393266:KTN393266 LCG393266:LDJ393266 LMC393266:LNF393266 LVY393266:LXB393266 MFU393266:MGX393266 MPQ393266:MQT393266 MZM393266:NAP393266 NJI393266:NKL393266 NTE393266:NUH393266 ODA393266:OED393266 OMW393266:ONZ393266 OWS393266:OXV393266 PGO393266:PHR393266 PQK393266:PRN393266 QAG393266:QBJ393266 QKC393266:QLF393266 QTY393266:QVB393266 RDU393266:REX393266 RNQ393266:ROT393266 RXM393266:RYP393266 SHI393266:SIL393266 SRE393266:SSH393266 TBA393266:TCD393266 TKW393266:TLZ393266 TUS393266:TVV393266 UEO393266:UFR393266 UOK393266:UPN393266 UYG393266:UZJ393266 VIC393266:VJF393266 VRY393266:VTB393266 WBU393266:WCX393266 WLQ393266:WMT393266 WVM393266:WWP393266 D458802:AH458802 JA458802:KD458802 SW458802:TZ458802 ACS458802:ADV458802 AMO458802:ANR458802 AWK458802:AXN458802 BGG458802:BHJ458802 BQC458802:BRF458802 BZY458802:CBB458802 CJU458802:CKX458802 CTQ458802:CUT458802 DDM458802:DEP458802 DNI458802:DOL458802 DXE458802:DYH458802 EHA458802:EID458802 EQW458802:ERZ458802 FAS458802:FBV458802 FKO458802:FLR458802 FUK458802:FVN458802 GEG458802:GFJ458802 GOC458802:GPF458802 GXY458802:GZB458802 HHU458802:HIX458802 HRQ458802:HST458802 IBM458802:ICP458802 ILI458802:IML458802 IVE458802:IWH458802 JFA458802:JGD458802 JOW458802:JPZ458802 JYS458802:JZV458802 KIO458802:KJR458802 KSK458802:KTN458802 LCG458802:LDJ458802 LMC458802:LNF458802 LVY458802:LXB458802 MFU458802:MGX458802 MPQ458802:MQT458802 MZM458802:NAP458802 NJI458802:NKL458802 NTE458802:NUH458802 ODA458802:OED458802 OMW458802:ONZ458802 OWS458802:OXV458802 PGO458802:PHR458802 PQK458802:PRN458802 QAG458802:QBJ458802 QKC458802:QLF458802 QTY458802:QVB458802 RDU458802:REX458802 RNQ458802:ROT458802 RXM458802:RYP458802 SHI458802:SIL458802 SRE458802:SSH458802 TBA458802:TCD458802 TKW458802:TLZ458802 TUS458802:TVV458802 UEO458802:UFR458802 UOK458802:UPN458802 UYG458802:UZJ458802 VIC458802:VJF458802 VRY458802:VTB458802 WBU458802:WCX458802 WLQ458802:WMT458802 WVM458802:WWP458802 D524338:AH524338 JA524338:KD524338 SW524338:TZ524338 ACS524338:ADV524338 AMO524338:ANR524338 AWK524338:AXN524338 BGG524338:BHJ524338 BQC524338:BRF524338 BZY524338:CBB524338 CJU524338:CKX524338 CTQ524338:CUT524338 DDM524338:DEP524338 DNI524338:DOL524338 DXE524338:DYH524338 EHA524338:EID524338 EQW524338:ERZ524338 FAS524338:FBV524338 FKO524338:FLR524338 FUK524338:FVN524338 GEG524338:GFJ524338 GOC524338:GPF524338 GXY524338:GZB524338 HHU524338:HIX524338 HRQ524338:HST524338 IBM524338:ICP524338 ILI524338:IML524338 IVE524338:IWH524338 JFA524338:JGD524338 JOW524338:JPZ524338 JYS524338:JZV524338 KIO524338:KJR524338 KSK524338:KTN524338 LCG524338:LDJ524338 LMC524338:LNF524338 LVY524338:LXB524338 MFU524338:MGX524338 MPQ524338:MQT524338 MZM524338:NAP524338 NJI524338:NKL524338 NTE524338:NUH524338 ODA524338:OED524338 OMW524338:ONZ524338 OWS524338:OXV524338 PGO524338:PHR524338 PQK524338:PRN524338 QAG524338:QBJ524338 QKC524338:QLF524338 QTY524338:QVB524338 RDU524338:REX524338 RNQ524338:ROT524338 RXM524338:RYP524338 SHI524338:SIL524338 SRE524338:SSH524338 TBA524338:TCD524338 TKW524338:TLZ524338 TUS524338:TVV524338 UEO524338:UFR524338 UOK524338:UPN524338 UYG524338:UZJ524338 VIC524338:VJF524338 VRY524338:VTB524338 WBU524338:WCX524338 WLQ524338:WMT524338 WVM524338:WWP524338 D589874:AH589874 JA589874:KD589874 SW589874:TZ589874 ACS589874:ADV589874 AMO589874:ANR589874 AWK589874:AXN589874 BGG589874:BHJ589874 BQC589874:BRF589874 BZY589874:CBB589874 CJU589874:CKX589874 CTQ589874:CUT589874 DDM589874:DEP589874 DNI589874:DOL589874 DXE589874:DYH589874 EHA589874:EID589874 EQW589874:ERZ589874 FAS589874:FBV589874 FKO589874:FLR589874 FUK589874:FVN589874 GEG589874:GFJ589874 GOC589874:GPF589874 GXY589874:GZB589874 HHU589874:HIX589874 HRQ589874:HST589874 IBM589874:ICP589874 ILI589874:IML589874 IVE589874:IWH589874 JFA589874:JGD589874 JOW589874:JPZ589874 JYS589874:JZV589874 KIO589874:KJR589874 KSK589874:KTN589874 LCG589874:LDJ589874 LMC589874:LNF589874 LVY589874:LXB589874 MFU589874:MGX589874 MPQ589874:MQT589874 MZM589874:NAP589874 NJI589874:NKL589874 NTE589874:NUH589874 ODA589874:OED589874 OMW589874:ONZ589874 OWS589874:OXV589874 PGO589874:PHR589874 PQK589874:PRN589874 QAG589874:QBJ589874 QKC589874:QLF589874 QTY589874:QVB589874 RDU589874:REX589874 RNQ589874:ROT589874 RXM589874:RYP589874 SHI589874:SIL589874 SRE589874:SSH589874 TBA589874:TCD589874 TKW589874:TLZ589874 TUS589874:TVV589874 UEO589874:UFR589874 UOK589874:UPN589874 UYG589874:UZJ589874 VIC589874:VJF589874 VRY589874:VTB589874 WBU589874:WCX589874 WLQ589874:WMT589874 WVM589874:WWP589874 D655410:AH655410 JA655410:KD655410 SW655410:TZ655410 ACS655410:ADV655410 AMO655410:ANR655410 AWK655410:AXN655410 BGG655410:BHJ655410 BQC655410:BRF655410 BZY655410:CBB655410 CJU655410:CKX655410 CTQ655410:CUT655410 DDM655410:DEP655410 DNI655410:DOL655410 DXE655410:DYH655410 EHA655410:EID655410 EQW655410:ERZ655410 FAS655410:FBV655410 FKO655410:FLR655410 FUK655410:FVN655410 GEG655410:GFJ655410 GOC655410:GPF655410 GXY655410:GZB655410 HHU655410:HIX655410 HRQ655410:HST655410 IBM655410:ICP655410 ILI655410:IML655410 IVE655410:IWH655410 JFA655410:JGD655410 JOW655410:JPZ655410 JYS655410:JZV655410 KIO655410:KJR655410 KSK655410:KTN655410 LCG655410:LDJ655410 LMC655410:LNF655410 LVY655410:LXB655410 MFU655410:MGX655410 MPQ655410:MQT655410 MZM655410:NAP655410 NJI655410:NKL655410 NTE655410:NUH655410 ODA655410:OED655410 OMW655410:ONZ655410 OWS655410:OXV655410 PGO655410:PHR655410 PQK655410:PRN655410 QAG655410:QBJ655410 QKC655410:QLF655410 QTY655410:QVB655410 RDU655410:REX655410 RNQ655410:ROT655410 RXM655410:RYP655410 SHI655410:SIL655410 SRE655410:SSH655410 TBA655410:TCD655410 TKW655410:TLZ655410 TUS655410:TVV655410 UEO655410:UFR655410 UOK655410:UPN655410 UYG655410:UZJ655410 VIC655410:VJF655410 VRY655410:VTB655410 WBU655410:WCX655410 WLQ655410:WMT655410 WVM655410:WWP655410 D720946:AH720946 JA720946:KD720946 SW720946:TZ720946 ACS720946:ADV720946 AMO720946:ANR720946 AWK720946:AXN720946 BGG720946:BHJ720946 BQC720946:BRF720946 BZY720946:CBB720946 CJU720946:CKX720946 CTQ720946:CUT720946 DDM720946:DEP720946 DNI720946:DOL720946 DXE720946:DYH720946 EHA720946:EID720946 EQW720946:ERZ720946 FAS720946:FBV720946 FKO720946:FLR720946 FUK720946:FVN720946 GEG720946:GFJ720946 GOC720946:GPF720946 GXY720946:GZB720946 HHU720946:HIX720946 HRQ720946:HST720946 IBM720946:ICP720946 ILI720946:IML720946 IVE720946:IWH720946 JFA720946:JGD720946 JOW720946:JPZ720946 JYS720946:JZV720946 KIO720946:KJR720946 KSK720946:KTN720946 LCG720946:LDJ720946 LMC720946:LNF720946 LVY720946:LXB720946 MFU720946:MGX720946 MPQ720946:MQT720946 MZM720946:NAP720946 NJI720946:NKL720946 NTE720946:NUH720946 ODA720946:OED720946 OMW720946:ONZ720946 OWS720946:OXV720946 PGO720946:PHR720946 PQK720946:PRN720946 QAG720946:QBJ720946 QKC720946:QLF720946 QTY720946:QVB720946 RDU720946:REX720946 RNQ720946:ROT720946 RXM720946:RYP720946 SHI720946:SIL720946 SRE720946:SSH720946 TBA720946:TCD720946 TKW720946:TLZ720946 TUS720946:TVV720946 UEO720946:UFR720946 UOK720946:UPN720946 UYG720946:UZJ720946 VIC720946:VJF720946 VRY720946:VTB720946 WBU720946:WCX720946 WLQ720946:WMT720946 WVM720946:WWP720946 D786482:AH786482 JA786482:KD786482 SW786482:TZ786482 ACS786482:ADV786482 AMO786482:ANR786482 AWK786482:AXN786482 BGG786482:BHJ786482 BQC786482:BRF786482 BZY786482:CBB786482 CJU786482:CKX786482 CTQ786482:CUT786482 DDM786482:DEP786482 DNI786482:DOL786482 DXE786482:DYH786482 EHA786482:EID786482 EQW786482:ERZ786482 FAS786482:FBV786482 FKO786482:FLR786482 FUK786482:FVN786482 GEG786482:GFJ786482 GOC786482:GPF786482 GXY786482:GZB786482 HHU786482:HIX786482 HRQ786482:HST786482 IBM786482:ICP786482 ILI786482:IML786482 IVE786482:IWH786482 JFA786482:JGD786482 JOW786482:JPZ786482 JYS786482:JZV786482 KIO786482:KJR786482 KSK786482:KTN786482 LCG786482:LDJ786482 LMC786482:LNF786482 LVY786482:LXB786482 MFU786482:MGX786482 MPQ786482:MQT786482 MZM786482:NAP786482 NJI786482:NKL786482 NTE786482:NUH786482 ODA786482:OED786482 OMW786482:ONZ786482 OWS786482:OXV786482 PGO786482:PHR786482 PQK786482:PRN786482 QAG786482:QBJ786482 QKC786482:QLF786482 QTY786482:QVB786482 RDU786482:REX786482 RNQ786482:ROT786482 RXM786482:RYP786482 SHI786482:SIL786482 SRE786482:SSH786482 TBA786482:TCD786482 TKW786482:TLZ786482 TUS786482:TVV786482 UEO786482:UFR786482 UOK786482:UPN786482 UYG786482:UZJ786482 VIC786482:VJF786482 VRY786482:VTB786482 WBU786482:WCX786482 WLQ786482:WMT786482 WVM786482:WWP786482 D852018:AH852018 JA852018:KD852018 SW852018:TZ852018 ACS852018:ADV852018 AMO852018:ANR852018 AWK852018:AXN852018 BGG852018:BHJ852018 BQC852018:BRF852018 BZY852018:CBB852018 CJU852018:CKX852018 CTQ852018:CUT852018 DDM852018:DEP852018 DNI852018:DOL852018 DXE852018:DYH852018 EHA852018:EID852018 EQW852018:ERZ852018 FAS852018:FBV852018 FKO852018:FLR852018 FUK852018:FVN852018 GEG852018:GFJ852018 GOC852018:GPF852018 GXY852018:GZB852018 HHU852018:HIX852018 HRQ852018:HST852018 IBM852018:ICP852018 ILI852018:IML852018 IVE852018:IWH852018 JFA852018:JGD852018 JOW852018:JPZ852018 JYS852018:JZV852018 KIO852018:KJR852018 KSK852018:KTN852018 LCG852018:LDJ852018 LMC852018:LNF852018 LVY852018:LXB852018 MFU852018:MGX852018 MPQ852018:MQT852018 MZM852018:NAP852018 NJI852018:NKL852018 NTE852018:NUH852018 ODA852018:OED852018 OMW852018:ONZ852018 OWS852018:OXV852018 PGO852018:PHR852018 PQK852018:PRN852018 QAG852018:QBJ852018 QKC852018:QLF852018 QTY852018:QVB852018 RDU852018:REX852018 RNQ852018:ROT852018 RXM852018:RYP852018 SHI852018:SIL852018 SRE852018:SSH852018 TBA852018:TCD852018 TKW852018:TLZ852018 TUS852018:TVV852018 UEO852018:UFR852018 UOK852018:UPN852018 UYG852018:UZJ852018 VIC852018:VJF852018 VRY852018:VTB852018 WBU852018:WCX852018 WLQ852018:WMT852018 WVM852018:WWP852018 D917554:AH917554 JA917554:KD917554 SW917554:TZ917554 ACS917554:ADV917554 AMO917554:ANR917554 AWK917554:AXN917554 BGG917554:BHJ917554 BQC917554:BRF917554 BZY917554:CBB917554 CJU917554:CKX917554 CTQ917554:CUT917554 DDM917554:DEP917554 DNI917554:DOL917554 DXE917554:DYH917554 EHA917554:EID917554 EQW917554:ERZ917554 FAS917554:FBV917554 FKO917554:FLR917554 FUK917554:FVN917554 GEG917554:GFJ917554 GOC917554:GPF917554 GXY917554:GZB917554 HHU917554:HIX917554 HRQ917554:HST917554 IBM917554:ICP917554 ILI917554:IML917554 IVE917554:IWH917554 JFA917554:JGD917554 JOW917554:JPZ917554 JYS917554:JZV917554 KIO917554:KJR917554 KSK917554:KTN917554 LCG917554:LDJ917554 LMC917554:LNF917554 LVY917554:LXB917554 MFU917554:MGX917554 MPQ917554:MQT917554 MZM917554:NAP917554 NJI917554:NKL917554 NTE917554:NUH917554 ODA917554:OED917554 OMW917554:ONZ917554 OWS917554:OXV917554 PGO917554:PHR917554 PQK917554:PRN917554 QAG917554:QBJ917554 QKC917554:QLF917554 QTY917554:QVB917554 RDU917554:REX917554 RNQ917554:ROT917554 RXM917554:RYP917554 SHI917554:SIL917554 SRE917554:SSH917554 TBA917554:TCD917554 TKW917554:TLZ917554 TUS917554:TVV917554 UEO917554:UFR917554 UOK917554:UPN917554 UYG917554:UZJ917554 VIC917554:VJF917554 VRY917554:VTB917554 WBU917554:WCX917554 WLQ917554:WMT917554 WVM917554:WWP917554 D983090:AH983090 JA983090:KD983090 SW983090:TZ983090 ACS983090:ADV983090 AMO983090:ANR983090 AWK983090:AXN983090 BGG983090:BHJ983090 BQC983090:BRF983090 BZY983090:CBB983090 CJU983090:CKX983090 CTQ983090:CUT983090 DDM983090:DEP983090 DNI983090:DOL983090 DXE983090:DYH983090 EHA983090:EID983090 EQW983090:ERZ983090 FAS983090:FBV983090 FKO983090:FLR983090 FUK983090:FVN983090 GEG983090:GFJ983090 GOC983090:GPF983090 GXY983090:GZB983090 HHU983090:HIX983090 HRQ983090:HST983090 IBM983090:ICP983090 ILI983090:IML983090 IVE983090:IWH983090 JFA983090:JGD983090 JOW983090:JPZ983090 JYS983090:JZV983090 KIO983090:KJR983090 KSK983090:KTN983090 LCG983090:LDJ983090 LMC983090:LNF983090 LVY983090:LXB983090 MFU983090:MGX983090 MPQ983090:MQT983090 MZM983090:NAP983090 NJI983090:NKL983090 NTE983090:NUH983090 ODA983090:OED983090 OMW983090:ONZ983090 OWS983090:OXV983090 PGO983090:PHR983090 PQK983090:PRN983090 QAG983090:QBJ983090 QKC983090:QLF983090 QTY983090:QVB983090 RDU983090:REX983090 RNQ983090:ROT983090 RXM983090:RYP983090 SHI983090:SIL983090 SRE983090:SSH983090 TBA983090:TCD983090 TKW983090:TLZ983090 TUS983090:TVV983090 UEO983090:UFR983090 UOK983090:UPN983090 UYG983090:UZJ983090 VIC983090:VJF983090 VRY983090:VTB983090 WBU983090:WCX983090 WLQ983090:WMT983090 WVM983090:WWP983090">
      <formula1>0</formula1>
    </dataValidation>
    <dataValidation type="whole" operator="lessThan" allowBlank="1" showInputMessage="1" showErrorMessage="1" error="Въвежда се цяло число!" sqref="D8:AH47 JA8:KD47 SW8:TZ47 ACS8:ADV47 AMO8:ANR47 AWK8:AXN47 BGG8:BHJ47 BQC8:BRF47 BZY8:CBB47 CJU8:CKX47 CTQ8:CUT47 DDM8:DEP47 DNI8:DOL47 DXE8:DYH47 EHA8:EID47 EQW8:ERZ47 FAS8:FBV47 FKO8:FLR47 FUK8:FVN47 GEG8:GFJ47 GOC8:GPF47 GXY8:GZB47 HHU8:HIX47 HRQ8:HST47 IBM8:ICP47 ILI8:IML47 IVE8:IWH47 JFA8:JGD47 JOW8:JPZ47 JYS8:JZV47 KIO8:KJR47 KSK8:KTN47 LCG8:LDJ47 LMC8:LNF47 LVY8:LXB47 MFU8:MGX47 MPQ8:MQT47 MZM8:NAP47 NJI8:NKL47 NTE8:NUH47 ODA8:OED47 OMW8:ONZ47 OWS8:OXV47 PGO8:PHR47 PQK8:PRN47 QAG8:QBJ47 QKC8:QLF47 QTY8:QVB47 RDU8:REX47 RNQ8:ROT47 RXM8:RYP47 SHI8:SIL47 SRE8:SSH47 TBA8:TCD47 TKW8:TLZ47 TUS8:TVV47 UEO8:UFR47 UOK8:UPN47 UYG8:UZJ47 VIC8:VJF47 VRY8:VTB47 WBU8:WCX47 WLQ8:WMT47 WVM8:WWP47 D65546:AH65585 JA65546:KD65585 SW65546:TZ65585 ACS65546:ADV65585 AMO65546:ANR65585 AWK65546:AXN65585 BGG65546:BHJ65585 BQC65546:BRF65585 BZY65546:CBB65585 CJU65546:CKX65585 CTQ65546:CUT65585 DDM65546:DEP65585 DNI65546:DOL65585 DXE65546:DYH65585 EHA65546:EID65585 EQW65546:ERZ65585 FAS65546:FBV65585 FKO65546:FLR65585 FUK65546:FVN65585 GEG65546:GFJ65585 GOC65546:GPF65585 GXY65546:GZB65585 HHU65546:HIX65585 HRQ65546:HST65585 IBM65546:ICP65585 ILI65546:IML65585 IVE65546:IWH65585 JFA65546:JGD65585 JOW65546:JPZ65585 JYS65546:JZV65585 KIO65546:KJR65585 KSK65546:KTN65585 LCG65546:LDJ65585 LMC65546:LNF65585 LVY65546:LXB65585 MFU65546:MGX65585 MPQ65546:MQT65585 MZM65546:NAP65585 NJI65546:NKL65585 NTE65546:NUH65585 ODA65546:OED65585 OMW65546:ONZ65585 OWS65546:OXV65585 PGO65546:PHR65585 PQK65546:PRN65585 QAG65546:QBJ65585 QKC65546:QLF65585 QTY65546:QVB65585 RDU65546:REX65585 RNQ65546:ROT65585 RXM65546:RYP65585 SHI65546:SIL65585 SRE65546:SSH65585 TBA65546:TCD65585 TKW65546:TLZ65585 TUS65546:TVV65585 UEO65546:UFR65585 UOK65546:UPN65585 UYG65546:UZJ65585 VIC65546:VJF65585 VRY65546:VTB65585 WBU65546:WCX65585 WLQ65546:WMT65585 WVM65546:WWP65585 D131082:AH131121 JA131082:KD131121 SW131082:TZ131121 ACS131082:ADV131121 AMO131082:ANR131121 AWK131082:AXN131121 BGG131082:BHJ131121 BQC131082:BRF131121 BZY131082:CBB131121 CJU131082:CKX131121 CTQ131082:CUT131121 DDM131082:DEP131121 DNI131082:DOL131121 DXE131082:DYH131121 EHA131082:EID131121 EQW131082:ERZ131121 FAS131082:FBV131121 FKO131082:FLR131121 FUK131082:FVN131121 GEG131082:GFJ131121 GOC131082:GPF131121 GXY131082:GZB131121 HHU131082:HIX131121 HRQ131082:HST131121 IBM131082:ICP131121 ILI131082:IML131121 IVE131082:IWH131121 JFA131082:JGD131121 JOW131082:JPZ131121 JYS131082:JZV131121 KIO131082:KJR131121 KSK131082:KTN131121 LCG131082:LDJ131121 LMC131082:LNF131121 LVY131082:LXB131121 MFU131082:MGX131121 MPQ131082:MQT131121 MZM131082:NAP131121 NJI131082:NKL131121 NTE131082:NUH131121 ODA131082:OED131121 OMW131082:ONZ131121 OWS131082:OXV131121 PGO131082:PHR131121 PQK131082:PRN131121 QAG131082:QBJ131121 QKC131082:QLF131121 QTY131082:QVB131121 RDU131082:REX131121 RNQ131082:ROT131121 RXM131082:RYP131121 SHI131082:SIL131121 SRE131082:SSH131121 TBA131082:TCD131121 TKW131082:TLZ131121 TUS131082:TVV131121 UEO131082:UFR131121 UOK131082:UPN131121 UYG131082:UZJ131121 VIC131082:VJF131121 VRY131082:VTB131121 WBU131082:WCX131121 WLQ131082:WMT131121 WVM131082:WWP131121 D196618:AH196657 JA196618:KD196657 SW196618:TZ196657 ACS196618:ADV196657 AMO196618:ANR196657 AWK196618:AXN196657 BGG196618:BHJ196657 BQC196618:BRF196657 BZY196618:CBB196657 CJU196618:CKX196657 CTQ196618:CUT196657 DDM196618:DEP196657 DNI196618:DOL196657 DXE196618:DYH196657 EHA196618:EID196657 EQW196618:ERZ196657 FAS196618:FBV196657 FKO196618:FLR196657 FUK196618:FVN196657 GEG196618:GFJ196657 GOC196618:GPF196657 GXY196618:GZB196657 HHU196618:HIX196657 HRQ196618:HST196657 IBM196618:ICP196657 ILI196618:IML196657 IVE196618:IWH196657 JFA196618:JGD196657 JOW196618:JPZ196657 JYS196618:JZV196657 KIO196618:KJR196657 KSK196618:KTN196657 LCG196618:LDJ196657 LMC196618:LNF196657 LVY196618:LXB196657 MFU196618:MGX196657 MPQ196618:MQT196657 MZM196618:NAP196657 NJI196618:NKL196657 NTE196618:NUH196657 ODA196618:OED196657 OMW196618:ONZ196657 OWS196618:OXV196657 PGO196618:PHR196657 PQK196618:PRN196657 QAG196618:QBJ196657 QKC196618:QLF196657 QTY196618:QVB196657 RDU196618:REX196657 RNQ196618:ROT196657 RXM196618:RYP196657 SHI196618:SIL196657 SRE196618:SSH196657 TBA196618:TCD196657 TKW196618:TLZ196657 TUS196618:TVV196657 UEO196618:UFR196657 UOK196618:UPN196657 UYG196618:UZJ196657 VIC196618:VJF196657 VRY196618:VTB196657 WBU196618:WCX196657 WLQ196618:WMT196657 WVM196618:WWP196657 D262154:AH262193 JA262154:KD262193 SW262154:TZ262193 ACS262154:ADV262193 AMO262154:ANR262193 AWK262154:AXN262193 BGG262154:BHJ262193 BQC262154:BRF262193 BZY262154:CBB262193 CJU262154:CKX262193 CTQ262154:CUT262193 DDM262154:DEP262193 DNI262154:DOL262193 DXE262154:DYH262193 EHA262154:EID262193 EQW262154:ERZ262193 FAS262154:FBV262193 FKO262154:FLR262193 FUK262154:FVN262193 GEG262154:GFJ262193 GOC262154:GPF262193 GXY262154:GZB262193 HHU262154:HIX262193 HRQ262154:HST262193 IBM262154:ICP262193 ILI262154:IML262193 IVE262154:IWH262193 JFA262154:JGD262193 JOW262154:JPZ262193 JYS262154:JZV262193 KIO262154:KJR262193 KSK262154:KTN262193 LCG262154:LDJ262193 LMC262154:LNF262193 LVY262154:LXB262193 MFU262154:MGX262193 MPQ262154:MQT262193 MZM262154:NAP262193 NJI262154:NKL262193 NTE262154:NUH262193 ODA262154:OED262193 OMW262154:ONZ262193 OWS262154:OXV262193 PGO262154:PHR262193 PQK262154:PRN262193 QAG262154:QBJ262193 QKC262154:QLF262193 QTY262154:QVB262193 RDU262154:REX262193 RNQ262154:ROT262193 RXM262154:RYP262193 SHI262154:SIL262193 SRE262154:SSH262193 TBA262154:TCD262193 TKW262154:TLZ262193 TUS262154:TVV262193 UEO262154:UFR262193 UOK262154:UPN262193 UYG262154:UZJ262193 VIC262154:VJF262193 VRY262154:VTB262193 WBU262154:WCX262193 WLQ262154:WMT262193 WVM262154:WWP262193 D327690:AH327729 JA327690:KD327729 SW327690:TZ327729 ACS327690:ADV327729 AMO327690:ANR327729 AWK327690:AXN327729 BGG327690:BHJ327729 BQC327690:BRF327729 BZY327690:CBB327729 CJU327690:CKX327729 CTQ327690:CUT327729 DDM327690:DEP327729 DNI327690:DOL327729 DXE327690:DYH327729 EHA327690:EID327729 EQW327690:ERZ327729 FAS327690:FBV327729 FKO327690:FLR327729 FUK327690:FVN327729 GEG327690:GFJ327729 GOC327690:GPF327729 GXY327690:GZB327729 HHU327690:HIX327729 HRQ327690:HST327729 IBM327690:ICP327729 ILI327690:IML327729 IVE327690:IWH327729 JFA327690:JGD327729 JOW327690:JPZ327729 JYS327690:JZV327729 KIO327690:KJR327729 KSK327690:KTN327729 LCG327690:LDJ327729 LMC327690:LNF327729 LVY327690:LXB327729 MFU327690:MGX327729 MPQ327690:MQT327729 MZM327690:NAP327729 NJI327690:NKL327729 NTE327690:NUH327729 ODA327690:OED327729 OMW327690:ONZ327729 OWS327690:OXV327729 PGO327690:PHR327729 PQK327690:PRN327729 QAG327690:QBJ327729 QKC327690:QLF327729 QTY327690:QVB327729 RDU327690:REX327729 RNQ327690:ROT327729 RXM327690:RYP327729 SHI327690:SIL327729 SRE327690:SSH327729 TBA327690:TCD327729 TKW327690:TLZ327729 TUS327690:TVV327729 UEO327690:UFR327729 UOK327690:UPN327729 UYG327690:UZJ327729 VIC327690:VJF327729 VRY327690:VTB327729 WBU327690:WCX327729 WLQ327690:WMT327729 WVM327690:WWP327729 D393226:AH393265 JA393226:KD393265 SW393226:TZ393265 ACS393226:ADV393265 AMO393226:ANR393265 AWK393226:AXN393265 BGG393226:BHJ393265 BQC393226:BRF393265 BZY393226:CBB393265 CJU393226:CKX393265 CTQ393226:CUT393265 DDM393226:DEP393265 DNI393226:DOL393265 DXE393226:DYH393265 EHA393226:EID393265 EQW393226:ERZ393265 FAS393226:FBV393265 FKO393226:FLR393265 FUK393226:FVN393265 GEG393226:GFJ393265 GOC393226:GPF393265 GXY393226:GZB393265 HHU393226:HIX393265 HRQ393226:HST393265 IBM393226:ICP393265 ILI393226:IML393265 IVE393226:IWH393265 JFA393226:JGD393265 JOW393226:JPZ393265 JYS393226:JZV393265 KIO393226:KJR393265 KSK393226:KTN393265 LCG393226:LDJ393265 LMC393226:LNF393265 LVY393226:LXB393265 MFU393226:MGX393265 MPQ393226:MQT393265 MZM393226:NAP393265 NJI393226:NKL393265 NTE393226:NUH393265 ODA393226:OED393265 OMW393226:ONZ393265 OWS393226:OXV393265 PGO393226:PHR393265 PQK393226:PRN393265 QAG393226:QBJ393265 QKC393226:QLF393265 QTY393226:QVB393265 RDU393226:REX393265 RNQ393226:ROT393265 RXM393226:RYP393265 SHI393226:SIL393265 SRE393226:SSH393265 TBA393226:TCD393265 TKW393226:TLZ393265 TUS393226:TVV393265 UEO393226:UFR393265 UOK393226:UPN393265 UYG393226:UZJ393265 VIC393226:VJF393265 VRY393226:VTB393265 WBU393226:WCX393265 WLQ393226:WMT393265 WVM393226:WWP393265 D458762:AH458801 JA458762:KD458801 SW458762:TZ458801 ACS458762:ADV458801 AMO458762:ANR458801 AWK458762:AXN458801 BGG458762:BHJ458801 BQC458762:BRF458801 BZY458762:CBB458801 CJU458762:CKX458801 CTQ458762:CUT458801 DDM458762:DEP458801 DNI458762:DOL458801 DXE458762:DYH458801 EHA458762:EID458801 EQW458762:ERZ458801 FAS458762:FBV458801 FKO458762:FLR458801 FUK458762:FVN458801 GEG458762:GFJ458801 GOC458762:GPF458801 GXY458762:GZB458801 HHU458762:HIX458801 HRQ458762:HST458801 IBM458762:ICP458801 ILI458762:IML458801 IVE458762:IWH458801 JFA458762:JGD458801 JOW458762:JPZ458801 JYS458762:JZV458801 KIO458762:KJR458801 KSK458762:KTN458801 LCG458762:LDJ458801 LMC458762:LNF458801 LVY458762:LXB458801 MFU458762:MGX458801 MPQ458762:MQT458801 MZM458762:NAP458801 NJI458762:NKL458801 NTE458762:NUH458801 ODA458762:OED458801 OMW458762:ONZ458801 OWS458762:OXV458801 PGO458762:PHR458801 PQK458762:PRN458801 QAG458762:QBJ458801 QKC458762:QLF458801 QTY458762:QVB458801 RDU458762:REX458801 RNQ458762:ROT458801 RXM458762:RYP458801 SHI458762:SIL458801 SRE458762:SSH458801 TBA458762:TCD458801 TKW458762:TLZ458801 TUS458762:TVV458801 UEO458762:UFR458801 UOK458762:UPN458801 UYG458762:UZJ458801 VIC458762:VJF458801 VRY458762:VTB458801 WBU458762:WCX458801 WLQ458762:WMT458801 WVM458762:WWP458801 D524298:AH524337 JA524298:KD524337 SW524298:TZ524337 ACS524298:ADV524337 AMO524298:ANR524337 AWK524298:AXN524337 BGG524298:BHJ524337 BQC524298:BRF524337 BZY524298:CBB524337 CJU524298:CKX524337 CTQ524298:CUT524337 DDM524298:DEP524337 DNI524298:DOL524337 DXE524298:DYH524337 EHA524298:EID524337 EQW524298:ERZ524337 FAS524298:FBV524337 FKO524298:FLR524337 FUK524298:FVN524337 GEG524298:GFJ524337 GOC524298:GPF524337 GXY524298:GZB524337 HHU524298:HIX524337 HRQ524298:HST524337 IBM524298:ICP524337 ILI524298:IML524337 IVE524298:IWH524337 JFA524298:JGD524337 JOW524298:JPZ524337 JYS524298:JZV524337 KIO524298:KJR524337 KSK524298:KTN524337 LCG524298:LDJ524337 LMC524298:LNF524337 LVY524298:LXB524337 MFU524298:MGX524337 MPQ524298:MQT524337 MZM524298:NAP524337 NJI524298:NKL524337 NTE524298:NUH524337 ODA524298:OED524337 OMW524298:ONZ524337 OWS524298:OXV524337 PGO524298:PHR524337 PQK524298:PRN524337 QAG524298:QBJ524337 QKC524298:QLF524337 QTY524298:QVB524337 RDU524298:REX524337 RNQ524298:ROT524337 RXM524298:RYP524337 SHI524298:SIL524337 SRE524298:SSH524337 TBA524298:TCD524337 TKW524298:TLZ524337 TUS524298:TVV524337 UEO524298:UFR524337 UOK524298:UPN524337 UYG524298:UZJ524337 VIC524298:VJF524337 VRY524298:VTB524337 WBU524298:WCX524337 WLQ524298:WMT524337 WVM524298:WWP524337 D589834:AH589873 JA589834:KD589873 SW589834:TZ589873 ACS589834:ADV589873 AMO589834:ANR589873 AWK589834:AXN589873 BGG589834:BHJ589873 BQC589834:BRF589873 BZY589834:CBB589873 CJU589834:CKX589873 CTQ589834:CUT589873 DDM589834:DEP589873 DNI589834:DOL589873 DXE589834:DYH589873 EHA589834:EID589873 EQW589834:ERZ589873 FAS589834:FBV589873 FKO589834:FLR589873 FUK589834:FVN589873 GEG589834:GFJ589873 GOC589834:GPF589873 GXY589834:GZB589873 HHU589834:HIX589873 HRQ589834:HST589873 IBM589834:ICP589873 ILI589834:IML589873 IVE589834:IWH589873 JFA589834:JGD589873 JOW589834:JPZ589873 JYS589834:JZV589873 KIO589834:KJR589873 KSK589834:KTN589873 LCG589834:LDJ589873 LMC589834:LNF589873 LVY589834:LXB589873 MFU589834:MGX589873 MPQ589834:MQT589873 MZM589834:NAP589873 NJI589834:NKL589873 NTE589834:NUH589873 ODA589834:OED589873 OMW589834:ONZ589873 OWS589834:OXV589873 PGO589834:PHR589873 PQK589834:PRN589873 QAG589834:QBJ589873 QKC589834:QLF589873 QTY589834:QVB589873 RDU589834:REX589873 RNQ589834:ROT589873 RXM589834:RYP589873 SHI589834:SIL589873 SRE589834:SSH589873 TBA589834:TCD589873 TKW589834:TLZ589873 TUS589834:TVV589873 UEO589834:UFR589873 UOK589834:UPN589873 UYG589834:UZJ589873 VIC589834:VJF589873 VRY589834:VTB589873 WBU589834:WCX589873 WLQ589834:WMT589873 WVM589834:WWP589873 D655370:AH655409 JA655370:KD655409 SW655370:TZ655409 ACS655370:ADV655409 AMO655370:ANR655409 AWK655370:AXN655409 BGG655370:BHJ655409 BQC655370:BRF655409 BZY655370:CBB655409 CJU655370:CKX655409 CTQ655370:CUT655409 DDM655370:DEP655409 DNI655370:DOL655409 DXE655370:DYH655409 EHA655370:EID655409 EQW655370:ERZ655409 FAS655370:FBV655409 FKO655370:FLR655409 FUK655370:FVN655409 GEG655370:GFJ655409 GOC655370:GPF655409 GXY655370:GZB655409 HHU655370:HIX655409 HRQ655370:HST655409 IBM655370:ICP655409 ILI655370:IML655409 IVE655370:IWH655409 JFA655370:JGD655409 JOW655370:JPZ655409 JYS655370:JZV655409 KIO655370:KJR655409 KSK655370:KTN655409 LCG655370:LDJ655409 LMC655370:LNF655409 LVY655370:LXB655409 MFU655370:MGX655409 MPQ655370:MQT655409 MZM655370:NAP655409 NJI655370:NKL655409 NTE655370:NUH655409 ODA655370:OED655409 OMW655370:ONZ655409 OWS655370:OXV655409 PGO655370:PHR655409 PQK655370:PRN655409 QAG655370:QBJ655409 QKC655370:QLF655409 QTY655370:QVB655409 RDU655370:REX655409 RNQ655370:ROT655409 RXM655370:RYP655409 SHI655370:SIL655409 SRE655370:SSH655409 TBA655370:TCD655409 TKW655370:TLZ655409 TUS655370:TVV655409 UEO655370:UFR655409 UOK655370:UPN655409 UYG655370:UZJ655409 VIC655370:VJF655409 VRY655370:VTB655409 WBU655370:WCX655409 WLQ655370:WMT655409 WVM655370:WWP655409 D720906:AH720945 JA720906:KD720945 SW720906:TZ720945 ACS720906:ADV720945 AMO720906:ANR720945 AWK720906:AXN720945 BGG720906:BHJ720945 BQC720906:BRF720945 BZY720906:CBB720945 CJU720906:CKX720945 CTQ720906:CUT720945 DDM720906:DEP720945 DNI720906:DOL720945 DXE720906:DYH720945 EHA720906:EID720945 EQW720906:ERZ720945 FAS720906:FBV720945 FKO720906:FLR720945 FUK720906:FVN720945 GEG720906:GFJ720945 GOC720906:GPF720945 GXY720906:GZB720945 HHU720906:HIX720945 HRQ720906:HST720945 IBM720906:ICP720945 ILI720906:IML720945 IVE720906:IWH720945 JFA720906:JGD720945 JOW720906:JPZ720945 JYS720906:JZV720945 KIO720906:KJR720945 KSK720906:KTN720945 LCG720906:LDJ720945 LMC720906:LNF720945 LVY720906:LXB720945 MFU720906:MGX720945 MPQ720906:MQT720945 MZM720906:NAP720945 NJI720906:NKL720945 NTE720906:NUH720945 ODA720906:OED720945 OMW720906:ONZ720945 OWS720906:OXV720945 PGO720906:PHR720945 PQK720906:PRN720945 QAG720906:QBJ720945 QKC720906:QLF720945 QTY720906:QVB720945 RDU720906:REX720945 RNQ720906:ROT720945 RXM720906:RYP720945 SHI720906:SIL720945 SRE720906:SSH720945 TBA720906:TCD720945 TKW720906:TLZ720945 TUS720906:TVV720945 UEO720906:UFR720945 UOK720906:UPN720945 UYG720906:UZJ720945 VIC720906:VJF720945 VRY720906:VTB720945 WBU720906:WCX720945 WLQ720906:WMT720945 WVM720906:WWP720945 D786442:AH786481 JA786442:KD786481 SW786442:TZ786481 ACS786442:ADV786481 AMO786442:ANR786481 AWK786442:AXN786481 BGG786442:BHJ786481 BQC786442:BRF786481 BZY786442:CBB786481 CJU786442:CKX786481 CTQ786442:CUT786481 DDM786442:DEP786481 DNI786442:DOL786481 DXE786442:DYH786481 EHA786442:EID786481 EQW786442:ERZ786481 FAS786442:FBV786481 FKO786442:FLR786481 FUK786442:FVN786481 GEG786442:GFJ786481 GOC786442:GPF786481 GXY786442:GZB786481 HHU786442:HIX786481 HRQ786442:HST786481 IBM786442:ICP786481 ILI786442:IML786481 IVE786442:IWH786481 JFA786442:JGD786481 JOW786442:JPZ786481 JYS786442:JZV786481 KIO786442:KJR786481 KSK786442:KTN786481 LCG786442:LDJ786481 LMC786442:LNF786481 LVY786442:LXB786481 MFU786442:MGX786481 MPQ786442:MQT786481 MZM786442:NAP786481 NJI786442:NKL786481 NTE786442:NUH786481 ODA786442:OED786481 OMW786442:ONZ786481 OWS786442:OXV786481 PGO786442:PHR786481 PQK786442:PRN786481 QAG786442:QBJ786481 QKC786442:QLF786481 QTY786442:QVB786481 RDU786442:REX786481 RNQ786442:ROT786481 RXM786442:RYP786481 SHI786442:SIL786481 SRE786442:SSH786481 TBA786442:TCD786481 TKW786442:TLZ786481 TUS786442:TVV786481 UEO786442:UFR786481 UOK786442:UPN786481 UYG786442:UZJ786481 VIC786442:VJF786481 VRY786442:VTB786481 WBU786442:WCX786481 WLQ786442:WMT786481 WVM786442:WWP786481 D851978:AH852017 JA851978:KD852017 SW851978:TZ852017 ACS851978:ADV852017 AMO851978:ANR852017 AWK851978:AXN852017 BGG851978:BHJ852017 BQC851978:BRF852017 BZY851978:CBB852017 CJU851978:CKX852017 CTQ851978:CUT852017 DDM851978:DEP852017 DNI851978:DOL852017 DXE851978:DYH852017 EHA851978:EID852017 EQW851978:ERZ852017 FAS851978:FBV852017 FKO851978:FLR852017 FUK851978:FVN852017 GEG851978:GFJ852017 GOC851978:GPF852017 GXY851978:GZB852017 HHU851978:HIX852017 HRQ851978:HST852017 IBM851978:ICP852017 ILI851978:IML852017 IVE851978:IWH852017 JFA851978:JGD852017 JOW851978:JPZ852017 JYS851978:JZV852017 KIO851978:KJR852017 KSK851978:KTN852017 LCG851978:LDJ852017 LMC851978:LNF852017 LVY851978:LXB852017 MFU851978:MGX852017 MPQ851978:MQT852017 MZM851978:NAP852017 NJI851978:NKL852017 NTE851978:NUH852017 ODA851978:OED852017 OMW851978:ONZ852017 OWS851978:OXV852017 PGO851978:PHR852017 PQK851978:PRN852017 QAG851978:QBJ852017 QKC851978:QLF852017 QTY851978:QVB852017 RDU851978:REX852017 RNQ851978:ROT852017 RXM851978:RYP852017 SHI851978:SIL852017 SRE851978:SSH852017 TBA851978:TCD852017 TKW851978:TLZ852017 TUS851978:TVV852017 UEO851978:UFR852017 UOK851978:UPN852017 UYG851978:UZJ852017 VIC851978:VJF852017 VRY851978:VTB852017 WBU851978:WCX852017 WLQ851978:WMT852017 WVM851978:WWP852017 D917514:AH917553 JA917514:KD917553 SW917514:TZ917553 ACS917514:ADV917553 AMO917514:ANR917553 AWK917514:AXN917553 BGG917514:BHJ917553 BQC917514:BRF917553 BZY917514:CBB917553 CJU917514:CKX917553 CTQ917514:CUT917553 DDM917514:DEP917553 DNI917514:DOL917553 DXE917514:DYH917553 EHA917514:EID917553 EQW917514:ERZ917553 FAS917514:FBV917553 FKO917514:FLR917553 FUK917514:FVN917553 GEG917514:GFJ917553 GOC917514:GPF917553 GXY917514:GZB917553 HHU917514:HIX917553 HRQ917514:HST917553 IBM917514:ICP917553 ILI917514:IML917553 IVE917514:IWH917553 JFA917514:JGD917553 JOW917514:JPZ917553 JYS917514:JZV917553 KIO917514:KJR917553 KSK917514:KTN917553 LCG917514:LDJ917553 LMC917514:LNF917553 LVY917514:LXB917553 MFU917514:MGX917553 MPQ917514:MQT917553 MZM917514:NAP917553 NJI917514:NKL917553 NTE917514:NUH917553 ODA917514:OED917553 OMW917514:ONZ917553 OWS917514:OXV917553 PGO917514:PHR917553 PQK917514:PRN917553 QAG917514:QBJ917553 QKC917514:QLF917553 QTY917514:QVB917553 RDU917514:REX917553 RNQ917514:ROT917553 RXM917514:RYP917553 SHI917514:SIL917553 SRE917514:SSH917553 TBA917514:TCD917553 TKW917514:TLZ917553 TUS917514:TVV917553 UEO917514:UFR917553 UOK917514:UPN917553 UYG917514:UZJ917553 VIC917514:VJF917553 VRY917514:VTB917553 WBU917514:WCX917553 WLQ917514:WMT917553 WVM917514:WWP917553 D983050:AH983089 JA983050:KD983089 SW983050:TZ983089 ACS983050:ADV983089 AMO983050:ANR983089 AWK983050:AXN983089 BGG983050:BHJ983089 BQC983050:BRF983089 BZY983050:CBB983089 CJU983050:CKX983089 CTQ983050:CUT983089 DDM983050:DEP983089 DNI983050:DOL983089 DXE983050:DYH983089 EHA983050:EID983089 EQW983050:ERZ983089 FAS983050:FBV983089 FKO983050:FLR983089 FUK983050:FVN983089 GEG983050:GFJ983089 GOC983050:GPF983089 GXY983050:GZB983089 HHU983050:HIX983089 HRQ983050:HST983089 IBM983050:ICP983089 ILI983050:IML983089 IVE983050:IWH983089 JFA983050:JGD983089 JOW983050:JPZ983089 JYS983050:JZV983089 KIO983050:KJR983089 KSK983050:KTN983089 LCG983050:LDJ983089 LMC983050:LNF983089 LVY983050:LXB983089 MFU983050:MGX983089 MPQ983050:MQT983089 MZM983050:NAP983089 NJI983050:NKL983089 NTE983050:NUH983089 ODA983050:OED983089 OMW983050:ONZ983089 OWS983050:OXV983089 PGO983050:PHR983089 PQK983050:PRN983089 QAG983050:QBJ983089 QKC983050:QLF983089 QTY983050:QVB983089 RDU983050:REX983089 RNQ983050:ROT983089 RXM983050:RYP983089 SHI983050:SIL983089 SRE983050:SSH983089 TBA983050:TCD983089 TKW983050:TLZ983089 TUS983050:TVV983089 UEO983050:UFR983089 UOK983050:UPN983089 UYG983050:UZJ983089 VIC983050:VJF983089 VRY983050:VTB983089 WBU983050:WCX983089 WLQ983050:WMT983089 WVM983050:WWP983089">
      <formula1>99999999999999900</formula1>
    </dataValidation>
    <dataValidation type="whole" errorStyle="information" operator="lessThan" allowBlank="1" showInputMessage="1" showErrorMessage="1" error="Въвежда се отрицателно число !" sqref="WWQ983111:WWR983111 JA69:KB69 SW69:TX69 ACS69:ADT69 AMO69:ANP69 AWK69:AXL69 BGG69:BHH69 BQC69:BRD69 BZY69:CAZ69 CJU69:CKV69 CTQ69:CUR69 DDM69:DEN69 DNI69:DOJ69 DXE69:DYF69 EHA69:EIB69 EQW69:ERX69 FAS69:FBT69 FKO69:FLP69 FUK69:FVL69 GEG69:GFH69 GOC69:GPD69 GXY69:GYZ69 HHU69:HIV69 HRQ69:HSR69 IBM69:ICN69 ILI69:IMJ69 IVE69:IWF69 JFA69:JGB69 JOW69:JPX69 JYS69:JZT69 KIO69:KJP69 KSK69:KTL69 LCG69:LDH69 LMC69:LND69 LVY69:LWZ69 MFU69:MGV69 MPQ69:MQR69 MZM69:NAN69 NJI69:NKJ69 NTE69:NUF69 ODA69:OEB69 OMW69:ONX69 OWS69:OXT69 PGO69:PHP69 PQK69:PRL69 QAG69:QBH69 QKC69:QLD69 QTY69:QUZ69 RDU69:REV69 RNQ69:ROR69 RXM69:RYN69 SHI69:SIJ69 SRE69:SSF69 TBA69:TCB69 TKW69:TLX69 TUS69:TVT69 UEO69:UFP69 UOK69:UPL69 UYG69:UZH69 VIC69:VJD69 VRY69:VSZ69 WBU69:WCV69 WLQ69:WMR69 WVM69:WWN69 D65607:AE65607 JA65607:KB65607 SW65607:TX65607 ACS65607:ADT65607 AMO65607:ANP65607 AWK65607:AXL65607 BGG65607:BHH65607 BQC65607:BRD65607 BZY65607:CAZ65607 CJU65607:CKV65607 CTQ65607:CUR65607 DDM65607:DEN65607 DNI65607:DOJ65607 DXE65607:DYF65607 EHA65607:EIB65607 EQW65607:ERX65607 FAS65607:FBT65607 FKO65607:FLP65607 FUK65607:FVL65607 GEG65607:GFH65607 GOC65607:GPD65607 GXY65607:GYZ65607 HHU65607:HIV65607 HRQ65607:HSR65607 IBM65607:ICN65607 ILI65607:IMJ65607 IVE65607:IWF65607 JFA65607:JGB65607 JOW65607:JPX65607 JYS65607:JZT65607 KIO65607:KJP65607 KSK65607:KTL65607 LCG65607:LDH65607 LMC65607:LND65607 LVY65607:LWZ65607 MFU65607:MGV65607 MPQ65607:MQR65607 MZM65607:NAN65607 NJI65607:NKJ65607 NTE65607:NUF65607 ODA65607:OEB65607 OMW65607:ONX65607 OWS65607:OXT65607 PGO65607:PHP65607 PQK65607:PRL65607 QAG65607:QBH65607 QKC65607:QLD65607 QTY65607:QUZ65607 RDU65607:REV65607 RNQ65607:ROR65607 RXM65607:RYN65607 SHI65607:SIJ65607 SRE65607:SSF65607 TBA65607:TCB65607 TKW65607:TLX65607 TUS65607:TVT65607 UEO65607:UFP65607 UOK65607:UPL65607 UYG65607:UZH65607 VIC65607:VJD65607 VRY65607:VSZ65607 WBU65607:WCV65607 WLQ65607:WMR65607 WVM65607:WWN65607 D131143:AE131143 JA131143:KB131143 SW131143:TX131143 ACS131143:ADT131143 AMO131143:ANP131143 AWK131143:AXL131143 BGG131143:BHH131143 BQC131143:BRD131143 BZY131143:CAZ131143 CJU131143:CKV131143 CTQ131143:CUR131143 DDM131143:DEN131143 DNI131143:DOJ131143 DXE131143:DYF131143 EHA131143:EIB131143 EQW131143:ERX131143 FAS131143:FBT131143 FKO131143:FLP131143 FUK131143:FVL131143 GEG131143:GFH131143 GOC131143:GPD131143 GXY131143:GYZ131143 HHU131143:HIV131143 HRQ131143:HSR131143 IBM131143:ICN131143 ILI131143:IMJ131143 IVE131143:IWF131143 JFA131143:JGB131143 JOW131143:JPX131143 JYS131143:JZT131143 KIO131143:KJP131143 KSK131143:KTL131143 LCG131143:LDH131143 LMC131143:LND131143 LVY131143:LWZ131143 MFU131143:MGV131143 MPQ131143:MQR131143 MZM131143:NAN131143 NJI131143:NKJ131143 NTE131143:NUF131143 ODA131143:OEB131143 OMW131143:ONX131143 OWS131143:OXT131143 PGO131143:PHP131143 PQK131143:PRL131143 QAG131143:QBH131143 QKC131143:QLD131143 QTY131143:QUZ131143 RDU131143:REV131143 RNQ131143:ROR131143 RXM131143:RYN131143 SHI131143:SIJ131143 SRE131143:SSF131143 TBA131143:TCB131143 TKW131143:TLX131143 TUS131143:TVT131143 UEO131143:UFP131143 UOK131143:UPL131143 UYG131143:UZH131143 VIC131143:VJD131143 VRY131143:VSZ131143 WBU131143:WCV131143 WLQ131143:WMR131143 WVM131143:WWN131143 D196679:AE196679 JA196679:KB196679 SW196679:TX196679 ACS196679:ADT196679 AMO196679:ANP196679 AWK196679:AXL196679 BGG196679:BHH196679 BQC196679:BRD196679 BZY196679:CAZ196679 CJU196679:CKV196679 CTQ196679:CUR196679 DDM196679:DEN196679 DNI196679:DOJ196679 DXE196679:DYF196679 EHA196679:EIB196679 EQW196679:ERX196679 FAS196679:FBT196679 FKO196679:FLP196679 FUK196679:FVL196679 GEG196679:GFH196679 GOC196679:GPD196679 GXY196679:GYZ196679 HHU196679:HIV196679 HRQ196679:HSR196679 IBM196679:ICN196679 ILI196679:IMJ196679 IVE196679:IWF196679 JFA196679:JGB196679 JOW196679:JPX196679 JYS196679:JZT196679 KIO196679:KJP196679 KSK196679:KTL196679 LCG196679:LDH196679 LMC196679:LND196679 LVY196679:LWZ196679 MFU196679:MGV196679 MPQ196679:MQR196679 MZM196679:NAN196679 NJI196679:NKJ196679 NTE196679:NUF196679 ODA196679:OEB196679 OMW196679:ONX196679 OWS196679:OXT196679 PGO196679:PHP196679 PQK196679:PRL196679 QAG196679:QBH196679 QKC196679:QLD196679 QTY196679:QUZ196679 RDU196679:REV196679 RNQ196679:ROR196679 RXM196679:RYN196679 SHI196679:SIJ196679 SRE196679:SSF196679 TBA196679:TCB196679 TKW196679:TLX196679 TUS196679:TVT196679 UEO196679:UFP196679 UOK196679:UPL196679 UYG196679:UZH196679 VIC196679:VJD196679 VRY196679:VSZ196679 WBU196679:WCV196679 WLQ196679:WMR196679 WVM196679:WWN196679 D262215:AE262215 JA262215:KB262215 SW262215:TX262215 ACS262215:ADT262215 AMO262215:ANP262215 AWK262215:AXL262215 BGG262215:BHH262215 BQC262215:BRD262215 BZY262215:CAZ262215 CJU262215:CKV262215 CTQ262215:CUR262215 DDM262215:DEN262215 DNI262215:DOJ262215 DXE262215:DYF262215 EHA262215:EIB262215 EQW262215:ERX262215 FAS262215:FBT262215 FKO262215:FLP262215 FUK262215:FVL262215 GEG262215:GFH262215 GOC262215:GPD262215 GXY262215:GYZ262215 HHU262215:HIV262215 HRQ262215:HSR262215 IBM262215:ICN262215 ILI262215:IMJ262215 IVE262215:IWF262215 JFA262215:JGB262215 JOW262215:JPX262215 JYS262215:JZT262215 KIO262215:KJP262215 KSK262215:KTL262215 LCG262215:LDH262215 LMC262215:LND262215 LVY262215:LWZ262215 MFU262215:MGV262215 MPQ262215:MQR262215 MZM262215:NAN262215 NJI262215:NKJ262215 NTE262215:NUF262215 ODA262215:OEB262215 OMW262215:ONX262215 OWS262215:OXT262215 PGO262215:PHP262215 PQK262215:PRL262215 QAG262215:QBH262215 QKC262215:QLD262215 QTY262215:QUZ262215 RDU262215:REV262215 RNQ262215:ROR262215 RXM262215:RYN262215 SHI262215:SIJ262215 SRE262215:SSF262215 TBA262215:TCB262215 TKW262215:TLX262215 TUS262215:TVT262215 UEO262215:UFP262215 UOK262215:UPL262215 UYG262215:UZH262215 VIC262215:VJD262215 VRY262215:VSZ262215 WBU262215:WCV262215 WLQ262215:WMR262215 WVM262215:WWN262215 D327751:AE327751 JA327751:KB327751 SW327751:TX327751 ACS327751:ADT327751 AMO327751:ANP327751 AWK327751:AXL327751 BGG327751:BHH327751 BQC327751:BRD327751 BZY327751:CAZ327751 CJU327751:CKV327751 CTQ327751:CUR327751 DDM327751:DEN327751 DNI327751:DOJ327751 DXE327751:DYF327751 EHA327751:EIB327751 EQW327751:ERX327751 FAS327751:FBT327751 FKO327751:FLP327751 FUK327751:FVL327751 GEG327751:GFH327751 GOC327751:GPD327751 GXY327751:GYZ327751 HHU327751:HIV327751 HRQ327751:HSR327751 IBM327751:ICN327751 ILI327751:IMJ327751 IVE327751:IWF327751 JFA327751:JGB327751 JOW327751:JPX327751 JYS327751:JZT327751 KIO327751:KJP327751 KSK327751:KTL327751 LCG327751:LDH327751 LMC327751:LND327751 LVY327751:LWZ327751 MFU327751:MGV327751 MPQ327751:MQR327751 MZM327751:NAN327751 NJI327751:NKJ327751 NTE327751:NUF327751 ODA327751:OEB327751 OMW327751:ONX327751 OWS327751:OXT327751 PGO327751:PHP327751 PQK327751:PRL327751 QAG327751:QBH327751 QKC327751:QLD327751 QTY327751:QUZ327751 RDU327751:REV327751 RNQ327751:ROR327751 RXM327751:RYN327751 SHI327751:SIJ327751 SRE327751:SSF327751 TBA327751:TCB327751 TKW327751:TLX327751 TUS327751:TVT327751 UEO327751:UFP327751 UOK327751:UPL327751 UYG327751:UZH327751 VIC327751:VJD327751 VRY327751:VSZ327751 WBU327751:WCV327751 WLQ327751:WMR327751 WVM327751:WWN327751 D393287:AE393287 JA393287:KB393287 SW393287:TX393287 ACS393287:ADT393287 AMO393287:ANP393287 AWK393287:AXL393287 BGG393287:BHH393287 BQC393287:BRD393287 BZY393287:CAZ393287 CJU393287:CKV393287 CTQ393287:CUR393287 DDM393287:DEN393287 DNI393287:DOJ393287 DXE393287:DYF393287 EHA393287:EIB393287 EQW393287:ERX393287 FAS393287:FBT393287 FKO393287:FLP393287 FUK393287:FVL393287 GEG393287:GFH393287 GOC393287:GPD393287 GXY393287:GYZ393287 HHU393287:HIV393287 HRQ393287:HSR393287 IBM393287:ICN393287 ILI393287:IMJ393287 IVE393287:IWF393287 JFA393287:JGB393287 JOW393287:JPX393287 JYS393287:JZT393287 KIO393287:KJP393287 KSK393287:KTL393287 LCG393287:LDH393287 LMC393287:LND393287 LVY393287:LWZ393287 MFU393287:MGV393287 MPQ393287:MQR393287 MZM393287:NAN393287 NJI393287:NKJ393287 NTE393287:NUF393287 ODA393287:OEB393287 OMW393287:ONX393287 OWS393287:OXT393287 PGO393287:PHP393287 PQK393287:PRL393287 QAG393287:QBH393287 QKC393287:QLD393287 QTY393287:QUZ393287 RDU393287:REV393287 RNQ393287:ROR393287 RXM393287:RYN393287 SHI393287:SIJ393287 SRE393287:SSF393287 TBA393287:TCB393287 TKW393287:TLX393287 TUS393287:TVT393287 UEO393287:UFP393287 UOK393287:UPL393287 UYG393287:UZH393287 VIC393287:VJD393287 VRY393287:VSZ393287 WBU393287:WCV393287 WLQ393287:WMR393287 WVM393287:WWN393287 D458823:AE458823 JA458823:KB458823 SW458823:TX458823 ACS458823:ADT458823 AMO458823:ANP458823 AWK458823:AXL458823 BGG458823:BHH458823 BQC458823:BRD458823 BZY458823:CAZ458823 CJU458823:CKV458823 CTQ458823:CUR458823 DDM458823:DEN458823 DNI458823:DOJ458823 DXE458823:DYF458823 EHA458823:EIB458823 EQW458823:ERX458823 FAS458823:FBT458823 FKO458823:FLP458823 FUK458823:FVL458823 GEG458823:GFH458823 GOC458823:GPD458823 GXY458823:GYZ458823 HHU458823:HIV458823 HRQ458823:HSR458823 IBM458823:ICN458823 ILI458823:IMJ458823 IVE458823:IWF458823 JFA458823:JGB458823 JOW458823:JPX458823 JYS458823:JZT458823 KIO458823:KJP458823 KSK458823:KTL458823 LCG458823:LDH458823 LMC458823:LND458823 LVY458823:LWZ458823 MFU458823:MGV458823 MPQ458823:MQR458823 MZM458823:NAN458823 NJI458823:NKJ458823 NTE458823:NUF458823 ODA458823:OEB458823 OMW458823:ONX458823 OWS458823:OXT458823 PGO458823:PHP458823 PQK458823:PRL458823 QAG458823:QBH458823 QKC458823:QLD458823 QTY458823:QUZ458823 RDU458823:REV458823 RNQ458823:ROR458823 RXM458823:RYN458823 SHI458823:SIJ458823 SRE458823:SSF458823 TBA458823:TCB458823 TKW458823:TLX458823 TUS458823:TVT458823 UEO458823:UFP458823 UOK458823:UPL458823 UYG458823:UZH458823 VIC458823:VJD458823 VRY458823:VSZ458823 WBU458823:WCV458823 WLQ458823:WMR458823 WVM458823:WWN458823 D524359:AE524359 JA524359:KB524359 SW524359:TX524359 ACS524359:ADT524359 AMO524359:ANP524359 AWK524359:AXL524359 BGG524359:BHH524359 BQC524359:BRD524359 BZY524359:CAZ524359 CJU524359:CKV524359 CTQ524359:CUR524359 DDM524359:DEN524359 DNI524359:DOJ524359 DXE524359:DYF524359 EHA524359:EIB524359 EQW524359:ERX524359 FAS524359:FBT524359 FKO524359:FLP524359 FUK524359:FVL524359 GEG524359:GFH524359 GOC524359:GPD524359 GXY524359:GYZ524359 HHU524359:HIV524359 HRQ524359:HSR524359 IBM524359:ICN524359 ILI524359:IMJ524359 IVE524359:IWF524359 JFA524359:JGB524359 JOW524359:JPX524359 JYS524359:JZT524359 KIO524359:KJP524359 KSK524359:KTL524359 LCG524359:LDH524359 LMC524359:LND524359 LVY524359:LWZ524359 MFU524359:MGV524359 MPQ524359:MQR524359 MZM524359:NAN524359 NJI524359:NKJ524359 NTE524359:NUF524359 ODA524359:OEB524359 OMW524359:ONX524359 OWS524359:OXT524359 PGO524359:PHP524359 PQK524359:PRL524359 QAG524359:QBH524359 QKC524359:QLD524359 QTY524359:QUZ524359 RDU524359:REV524359 RNQ524359:ROR524359 RXM524359:RYN524359 SHI524359:SIJ524359 SRE524359:SSF524359 TBA524359:TCB524359 TKW524359:TLX524359 TUS524359:TVT524359 UEO524359:UFP524359 UOK524359:UPL524359 UYG524359:UZH524359 VIC524359:VJD524359 VRY524359:VSZ524359 WBU524359:WCV524359 WLQ524359:WMR524359 WVM524359:WWN524359 D589895:AE589895 JA589895:KB589895 SW589895:TX589895 ACS589895:ADT589895 AMO589895:ANP589895 AWK589895:AXL589895 BGG589895:BHH589895 BQC589895:BRD589895 BZY589895:CAZ589895 CJU589895:CKV589895 CTQ589895:CUR589895 DDM589895:DEN589895 DNI589895:DOJ589895 DXE589895:DYF589895 EHA589895:EIB589895 EQW589895:ERX589895 FAS589895:FBT589895 FKO589895:FLP589895 FUK589895:FVL589895 GEG589895:GFH589895 GOC589895:GPD589895 GXY589895:GYZ589895 HHU589895:HIV589895 HRQ589895:HSR589895 IBM589895:ICN589895 ILI589895:IMJ589895 IVE589895:IWF589895 JFA589895:JGB589895 JOW589895:JPX589895 JYS589895:JZT589895 KIO589895:KJP589895 KSK589895:KTL589895 LCG589895:LDH589895 LMC589895:LND589895 LVY589895:LWZ589895 MFU589895:MGV589895 MPQ589895:MQR589895 MZM589895:NAN589895 NJI589895:NKJ589895 NTE589895:NUF589895 ODA589895:OEB589895 OMW589895:ONX589895 OWS589895:OXT589895 PGO589895:PHP589895 PQK589895:PRL589895 QAG589895:QBH589895 QKC589895:QLD589895 QTY589895:QUZ589895 RDU589895:REV589895 RNQ589895:ROR589895 RXM589895:RYN589895 SHI589895:SIJ589895 SRE589895:SSF589895 TBA589895:TCB589895 TKW589895:TLX589895 TUS589895:TVT589895 UEO589895:UFP589895 UOK589895:UPL589895 UYG589895:UZH589895 VIC589895:VJD589895 VRY589895:VSZ589895 WBU589895:WCV589895 WLQ589895:WMR589895 WVM589895:WWN589895 D655431:AE655431 JA655431:KB655431 SW655431:TX655431 ACS655431:ADT655431 AMO655431:ANP655431 AWK655431:AXL655431 BGG655431:BHH655431 BQC655431:BRD655431 BZY655431:CAZ655431 CJU655431:CKV655431 CTQ655431:CUR655431 DDM655431:DEN655431 DNI655431:DOJ655431 DXE655431:DYF655431 EHA655431:EIB655431 EQW655431:ERX655431 FAS655431:FBT655431 FKO655431:FLP655431 FUK655431:FVL655431 GEG655431:GFH655431 GOC655431:GPD655431 GXY655431:GYZ655431 HHU655431:HIV655431 HRQ655431:HSR655431 IBM655431:ICN655431 ILI655431:IMJ655431 IVE655431:IWF655431 JFA655431:JGB655431 JOW655431:JPX655431 JYS655431:JZT655431 KIO655431:KJP655431 KSK655431:KTL655431 LCG655431:LDH655431 LMC655431:LND655431 LVY655431:LWZ655431 MFU655431:MGV655431 MPQ655431:MQR655431 MZM655431:NAN655431 NJI655431:NKJ655431 NTE655431:NUF655431 ODA655431:OEB655431 OMW655431:ONX655431 OWS655431:OXT655431 PGO655431:PHP655431 PQK655431:PRL655431 QAG655431:QBH655431 QKC655431:QLD655431 QTY655431:QUZ655431 RDU655431:REV655431 RNQ655431:ROR655431 RXM655431:RYN655431 SHI655431:SIJ655431 SRE655431:SSF655431 TBA655431:TCB655431 TKW655431:TLX655431 TUS655431:TVT655431 UEO655431:UFP655431 UOK655431:UPL655431 UYG655431:UZH655431 VIC655431:VJD655431 VRY655431:VSZ655431 WBU655431:WCV655431 WLQ655431:WMR655431 WVM655431:WWN655431 D720967:AE720967 JA720967:KB720967 SW720967:TX720967 ACS720967:ADT720967 AMO720967:ANP720967 AWK720967:AXL720967 BGG720967:BHH720967 BQC720967:BRD720967 BZY720967:CAZ720967 CJU720967:CKV720967 CTQ720967:CUR720967 DDM720967:DEN720967 DNI720967:DOJ720967 DXE720967:DYF720967 EHA720967:EIB720967 EQW720967:ERX720967 FAS720967:FBT720967 FKO720967:FLP720967 FUK720967:FVL720967 GEG720967:GFH720967 GOC720967:GPD720967 GXY720967:GYZ720967 HHU720967:HIV720967 HRQ720967:HSR720967 IBM720967:ICN720967 ILI720967:IMJ720967 IVE720967:IWF720967 JFA720967:JGB720967 JOW720967:JPX720967 JYS720967:JZT720967 KIO720967:KJP720967 KSK720967:KTL720967 LCG720967:LDH720967 LMC720967:LND720967 LVY720967:LWZ720967 MFU720967:MGV720967 MPQ720967:MQR720967 MZM720967:NAN720967 NJI720967:NKJ720967 NTE720967:NUF720967 ODA720967:OEB720967 OMW720967:ONX720967 OWS720967:OXT720967 PGO720967:PHP720967 PQK720967:PRL720967 QAG720967:QBH720967 QKC720967:QLD720967 QTY720967:QUZ720967 RDU720967:REV720967 RNQ720967:ROR720967 RXM720967:RYN720967 SHI720967:SIJ720967 SRE720967:SSF720967 TBA720967:TCB720967 TKW720967:TLX720967 TUS720967:TVT720967 UEO720967:UFP720967 UOK720967:UPL720967 UYG720967:UZH720967 VIC720967:VJD720967 VRY720967:VSZ720967 WBU720967:WCV720967 WLQ720967:WMR720967 WVM720967:WWN720967 D786503:AE786503 JA786503:KB786503 SW786503:TX786503 ACS786503:ADT786503 AMO786503:ANP786503 AWK786503:AXL786503 BGG786503:BHH786503 BQC786503:BRD786503 BZY786503:CAZ786503 CJU786503:CKV786503 CTQ786503:CUR786503 DDM786503:DEN786503 DNI786503:DOJ786503 DXE786503:DYF786503 EHA786503:EIB786503 EQW786503:ERX786503 FAS786503:FBT786503 FKO786503:FLP786503 FUK786503:FVL786503 GEG786503:GFH786503 GOC786503:GPD786503 GXY786503:GYZ786503 HHU786503:HIV786503 HRQ786503:HSR786503 IBM786503:ICN786503 ILI786503:IMJ786503 IVE786503:IWF786503 JFA786503:JGB786503 JOW786503:JPX786503 JYS786503:JZT786503 KIO786503:KJP786503 KSK786503:KTL786503 LCG786503:LDH786503 LMC786503:LND786503 LVY786503:LWZ786503 MFU786503:MGV786503 MPQ786503:MQR786503 MZM786503:NAN786503 NJI786503:NKJ786503 NTE786503:NUF786503 ODA786503:OEB786503 OMW786503:ONX786503 OWS786503:OXT786503 PGO786503:PHP786503 PQK786503:PRL786503 QAG786503:QBH786503 QKC786503:QLD786503 QTY786503:QUZ786503 RDU786503:REV786503 RNQ786503:ROR786503 RXM786503:RYN786503 SHI786503:SIJ786503 SRE786503:SSF786503 TBA786503:TCB786503 TKW786503:TLX786503 TUS786503:TVT786503 UEO786503:UFP786503 UOK786503:UPL786503 UYG786503:UZH786503 VIC786503:VJD786503 VRY786503:VSZ786503 WBU786503:WCV786503 WLQ786503:WMR786503 WVM786503:WWN786503 D852039:AE852039 JA852039:KB852039 SW852039:TX852039 ACS852039:ADT852039 AMO852039:ANP852039 AWK852039:AXL852039 BGG852039:BHH852039 BQC852039:BRD852039 BZY852039:CAZ852039 CJU852039:CKV852039 CTQ852039:CUR852039 DDM852039:DEN852039 DNI852039:DOJ852039 DXE852039:DYF852039 EHA852039:EIB852039 EQW852039:ERX852039 FAS852039:FBT852039 FKO852039:FLP852039 FUK852039:FVL852039 GEG852039:GFH852039 GOC852039:GPD852039 GXY852039:GYZ852039 HHU852039:HIV852039 HRQ852039:HSR852039 IBM852039:ICN852039 ILI852039:IMJ852039 IVE852039:IWF852039 JFA852039:JGB852039 JOW852039:JPX852039 JYS852039:JZT852039 KIO852039:KJP852039 KSK852039:KTL852039 LCG852039:LDH852039 LMC852039:LND852039 LVY852039:LWZ852039 MFU852039:MGV852039 MPQ852039:MQR852039 MZM852039:NAN852039 NJI852039:NKJ852039 NTE852039:NUF852039 ODA852039:OEB852039 OMW852039:ONX852039 OWS852039:OXT852039 PGO852039:PHP852039 PQK852039:PRL852039 QAG852039:QBH852039 QKC852039:QLD852039 QTY852039:QUZ852039 RDU852039:REV852039 RNQ852039:ROR852039 RXM852039:RYN852039 SHI852039:SIJ852039 SRE852039:SSF852039 TBA852039:TCB852039 TKW852039:TLX852039 TUS852039:TVT852039 UEO852039:UFP852039 UOK852039:UPL852039 UYG852039:UZH852039 VIC852039:VJD852039 VRY852039:VSZ852039 WBU852039:WCV852039 WLQ852039:WMR852039 WVM852039:WWN852039 D917575:AE917575 JA917575:KB917575 SW917575:TX917575 ACS917575:ADT917575 AMO917575:ANP917575 AWK917575:AXL917575 BGG917575:BHH917575 BQC917575:BRD917575 BZY917575:CAZ917575 CJU917575:CKV917575 CTQ917575:CUR917575 DDM917575:DEN917575 DNI917575:DOJ917575 DXE917575:DYF917575 EHA917575:EIB917575 EQW917575:ERX917575 FAS917575:FBT917575 FKO917575:FLP917575 FUK917575:FVL917575 GEG917575:GFH917575 GOC917575:GPD917575 GXY917575:GYZ917575 HHU917575:HIV917575 HRQ917575:HSR917575 IBM917575:ICN917575 ILI917575:IMJ917575 IVE917575:IWF917575 JFA917575:JGB917575 JOW917575:JPX917575 JYS917575:JZT917575 KIO917575:KJP917575 KSK917575:KTL917575 LCG917575:LDH917575 LMC917575:LND917575 LVY917575:LWZ917575 MFU917575:MGV917575 MPQ917575:MQR917575 MZM917575:NAN917575 NJI917575:NKJ917575 NTE917575:NUF917575 ODA917575:OEB917575 OMW917575:ONX917575 OWS917575:OXT917575 PGO917575:PHP917575 PQK917575:PRL917575 QAG917575:QBH917575 QKC917575:QLD917575 QTY917575:QUZ917575 RDU917575:REV917575 RNQ917575:ROR917575 RXM917575:RYN917575 SHI917575:SIJ917575 SRE917575:SSF917575 TBA917575:TCB917575 TKW917575:TLX917575 TUS917575:TVT917575 UEO917575:UFP917575 UOK917575:UPL917575 UYG917575:UZH917575 VIC917575:VJD917575 VRY917575:VSZ917575 WBU917575:WCV917575 WLQ917575:WMR917575 WVM917575:WWN917575 D983111:AE983111 JA983111:KB983111 SW983111:TX983111 ACS983111:ADT983111 AMO983111:ANP983111 AWK983111:AXL983111 BGG983111:BHH983111 BQC983111:BRD983111 BZY983111:CAZ983111 CJU983111:CKV983111 CTQ983111:CUR983111 DDM983111:DEN983111 DNI983111:DOJ983111 DXE983111:DYF983111 EHA983111:EIB983111 EQW983111:ERX983111 FAS983111:FBT983111 FKO983111:FLP983111 FUK983111:FVL983111 GEG983111:GFH983111 GOC983111:GPD983111 GXY983111:GYZ983111 HHU983111:HIV983111 HRQ983111:HSR983111 IBM983111:ICN983111 ILI983111:IMJ983111 IVE983111:IWF983111 JFA983111:JGB983111 JOW983111:JPX983111 JYS983111:JZT983111 KIO983111:KJP983111 KSK983111:KTL983111 LCG983111:LDH983111 LMC983111:LND983111 LVY983111:LWZ983111 MFU983111:MGV983111 MPQ983111:MQR983111 MZM983111:NAN983111 NJI983111:NKJ983111 NTE983111:NUF983111 ODA983111:OEB983111 OMW983111:ONX983111 OWS983111:OXT983111 PGO983111:PHP983111 PQK983111:PRL983111 QAG983111:QBH983111 QKC983111:QLD983111 QTY983111:QUZ983111 RDU983111:REV983111 RNQ983111:ROR983111 RXM983111:RYN983111 SHI983111:SIJ983111 SRE983111:SSF983111 TBA983111:TCB983111 TKW983111:TLX983111 TUS983111:TVT983111 UEO983111:UFP983111 UOK983111:UPL983111 UYG983111:UZH983111 VIC983111:VJD983111 VRY983111:VSZ983111 WBU983111:WCV983111 WLQ983111:WMR983111 WVM983111:WWN983111 AI69:AJ69 KE69:KF69 UA69:UB69 ADW69:ADX69 ANS69:ANT69 AXO69:AXP69 BHK69:BHL69 BRG69:BRH69 CBC69:CBD69 CKY69:CKZ69 CUU69:CUV69 DEQ69:DER69 DOM69:DON69 DYI69:DYJ69 EIE69:EIF69 ESA69:ESB69 FBW69:FBX69 FLS69:FLT69 FVO69:FVP69 GFK69:GFL69 GPG69:GPH69 GZC69:GZD69 HIY69:HIZ69 HSU69:HSV69 ICQ69:ICR69 IMM69:IMN69 IWI69:IWJ69 JGE69:JGF69 JQA69:JQB69 JZW69:JZX69 KJS69:KJT69 KTO69:KTP69 LDK69:LDL69 LNG69:LNH69 LXC69:LXD69 MGY69:MGZ69 MQU69:MQV69 NAQ69:NAR69 NKM69:NKN69 NUI69:NUJ69 OEE69:OEF69 OOA69:OOB69 OXW69:OXX69 PHS69:PHT69 PRO69:PRP69 QBK69:QBL69 QLG69:QLH69 QVC69:QVD69 REY69:REZ69 ROU69:ROV69 RYQ69:RYR69 SIM69:SIN69 SSI69:SSJ69 TCE69:TCF69 TMA69:TMB69 TVW69:TVX69 UFS69:UFT69 UPO69:UPP69 UZK69:UZL69 VJG69:VJH69 VTC69:VTD69 WCY69:WCZ69 WMU69:WMV69 WWQ69:WWR69 AI65607:AJ65607 KE65607:KF65607 UA65607:UB65607 ADW65607:ADX65607 ANS65607:ANT65607 AXO65607:AXP65607 BHK65607:BHL65607 BRG65607:BRH65607 CBC65607:CBD65607 CKY65607:CKZ65607 CUU65607:CUV65607 DEQ65607:DER65607 DOM65607:DON65607 DYI65607:DYJ65607 EIE65607:EIF65607 ESA65607:ESB65607 FBW65607:FBX65607 FLS65607:FLT65607 FVO65607:FVP65607 GFK65607:GFL65607 GPG65607:GPH65607 GZC65607:GZD65607 HIY65607:HIZ65607 HSU65607:HSV65607 ICQ65607:ICR65607 IMM65607:IMN65607 IWI65607:IWJ65607 JGE65607:JGF65607 JQA65607:JQB65607 JZW65607:JZX65607 KJS65607:KJT65607 KTO65607:KTP65607 LDK65607:LDL65607 LNG65607:LNH65607 LXC65607:LXD65607 MGY65607:MGZ65607 MQU65607:MQV65607 NAQ65607:NAR65607 NKM65607:NKN65607 NUI65607:NUJ65607 OEE65607:OEF65607 OOA65607:OOB65607 OXW65607:OXX65607 PHS65607:PHT65607 PRO65607:PRP65607 QBK65607:QBL65607 QLG65607:QLH65607 QVC65607:QVD65607 REY65607:REZ65607 ROU65607:ROV65607 RYQ65607:RYR65607 SIM65607:SIN65607 SSI65607:SSJ65607 TCE65607:TCF65607 TMA65607:TMB65607 TVW65607:TVX65607 UFS65607:UFT65607 UPO65607:UPP65607 UZK65607:UZL65607 VJG65607:VJH65607 VTC65607:VTD65607 WCY65607:WCZ65607 WMU65607:WMV65607 WWQ65607:WWR65607 AI131143:AJ131143 KE131143:KF131143 UA131143:UB131143 ADW131143:ADX131143 ANS131143:ANT131143 AXO131143:AXP131143 BHK131143:BHL131143 BRG131143:BRH131143 CBC131143:CBD131143 CKY131143:CKZ131143 CUU131143:CUV131143 DEQ131143:DER131143 DOM131143:DON131143 DYI131143:DYJ131143 EIE131143:EIF131143 ESA131143:ESB131143 FBW131143:FBX131143 FLS131143:FLT131143 FVO131143:FVP131143 GFK131143:GFL131143 GPG131143:GPH131143 GZC131143:GZD131143 HIY131143:HIZ131143 HSU131143:HSV131143 ICQ131143:ICR131143 IMM131143:IMN131143 IWI131143:IWJ131143 JGE131143:JGF131143 JQA131143:JQB131143 JZW131143:JZX131143 KJS131143:KJT131143 KTO131143:KTP131143 LDK131143:LDL131143 LNG131143:LNH131143 LXC131143:LXD131143 MGY131143:MGZ131143 MQU131143:MQV131143 NAQ131143:NAR131143 NKM131143:NKN131143 NUI131143:NUJ131143 OEE131143:OEF131143 OOA131143:OOB131143 OXW131143:OXX131143 PHS131143:PHT131143 PRO131143:PRP131143 QBK131143:QBL131143 QLG131143:QLH131143 QVC131143:QVD131143 REY131143:REZ131143 ROU131143:ROV131143 RYQ131143:RYR131143 SIM131143:SIN131143 SSI131143:SSJ131143 TCE131143:TCF131143 TMA131143:TMB131143 TVW131143:TVX131143 UFS131143:UFT131143 UPO131143:UPP131143 UZK131143:UZL131143 VJG131143:VJH131143 VTC131143:VTD131143 WCY131143:WCZ131143 WMU131143:WMV131143 WWQ131143:WWR131143 AI196679:AJ196679 KE196679:KF196679 UA196679:UB196679 ADW196679:ADX196679 ANS196679:ANT196679 AXO196679:AXP196679 BHK196679:BHL196679 BRG196679:BRH196679 CBC196679:CBD196679 CKY196679:CKZ196679 CUU196679:CUV196679 DEQ196679:DER196679 DOM196679:DON196679 DYI196679:DYJ196679 EIE196679:EIF196679 ESA196679:ESB196679 FBW196679:FBX196679 FLS196679:FLT196679 FVO196679:FVP196679 GFK196679:GFL196679 GPG196679:GPH196679 GZC196679:GZD196679 HIY196679:HIZ196679 HSU196679:HSV196679 ICQ196679:ICR196679 IMM196679:IMN196679 IWI196679:IWJ196679 JGE196679:JGF196679 JQA196679:JQB196679 JZW196679:JZX196679 KJS196679:KJT196679 KTO196679:KTP196679 LDK196679:LDL196679 LNG196679:LNH196679 LXC196679:LXD196679 MGY196679:MGZ196679 MQU196679:MQV196679 NAQ196679:NAR196679 NKM196679:NKN196679 NUI196679:NUJ196679 OEE196679:OEF196679 OOA196679:OOB196679 OXW196679:OXX196679 PHS196679:PHT196679 PRO196679:PRP196679 QBK196679:QBL196679 QLG196679:QLH196679 QVC196679:QVD196679 REY196679:REZ196679 ROU196679:ROV196679 RYQ196679:RYR196679 SIM196679:SIN196679 SSI196679:SSJ196679 TCE196679:TCF196679 TMA196679:TMB196679 TVW196679:TVX196679 UFS196679:UFT196679 UPO196679:UPP196679 UZK196679:UZL196679 VJG196679:VJH196679 VTC196679:VTD196679 WCY196679:WCZ196679 WMU196679:WMV196679 WWQ196679:WWR196679 AI262215:AJ262215 KE262215:KF262215 UA262215:UB262215 ADW262215:ADX262215 ANS262215:ANT262215 AXO262215:AXP262215 BHK262215:BHL262215 BRG262215:BRH262215 CBC262215:CBD262215 CKY262215:CKZ262215 CUU262215:CUV262215 DEQ262215:DER262215 DOM262215:DON262215 DYI262215:DYJ262215 EIE262215:EIF262215 ESA262215:ESB262215 FBW262215:FBX262215 FLS262215:FLT262215 FVO262215:FVP262215 GFK262215:GFL262215 GPG262215:GPH262215 GZC262215:GZD262215 HIY262215:HIZ262215 HSU262215:HSV262215 ICQ262215:ICR262215 IMM262215:IMN262215 IWI262215:IWJ262215 JGE262215:JGF262215 JQA262215:JQB262215 JZW262215:JZX262215 KJS262215:KJT262215 KTO262215:KTP262215 LDK262215:LDL262215 LNG262215:LNH262215 LXC262215:LXD262215 MGY262215:MGZ262215 MQU262215:MQV262215 NAQ262215:NAR262215 NKM262215:NKN262215 NUI262215:NUJ262215 OEE262215:OEF262215 OOA262215:OOB262215 OXW262215:OXX262215 PHS262215:PHT262215 PRO262215:PRP262215 QBK262215:QBL262215 QLG262215:QLH262215 QVC262215:QVD262215 REY262215:REZ262215 ROU262215:ROV262215 RYQ262215:RYR262215 SIM262215:SIN262215 SSI262215:SSJ262215 TCE262215:TCF262215 TMA262215:TMB262215 TVW262215:TVX262215 UFS262215:UFT262215 UPO262215:UPP262215 UZK262215:UZL262215 VJG262215:VJH262215 VTC262215:VTD262215 WCY262215:WCZ262215 WMU262215:WMV262215 WWQ262215:WWR262215 AI327751:AJ327751 KE327751:KF327751 UA327751:UB327751 ADW327751:ADX327751 ANS327751:ANT327751 AXO327751:AXP327751 BHK327751:BHL327751 BRG327751:BRH327751 CBC327751:CBD327751 CKY327751:CKZ327751 CUU327751:CUV327751 DEQ327751:DER327751 DOM327751:DON327751 DYI327751:DYJ327751 EIE327751:EIF327751 ESA327751:ESB327751 FBW327751:FBX327751 FLS327751:FLT327751 FVO327751:FVP327751 GFK327751:GFL327751 GPG327751:GPH327751 GZC327751:GZD327751 HIY327751:HIZ327751 HSU327751:HSV327751 ICQ327751:ICR327751 IMM327751:IMN327751 IWI327751:IWJ327751 JGE327751:JGF327751 JQA327751:JQB327751 JZW327751:JZX327751 KJS327751:KJT327751 KTO327751:KTP327751 LDK327751:LDL327751 LNG327751:LNH327751 LXC327751:LXD327751 MGY327751:MGZ327751 MQU327751:MQV327751 NAQ327751:NAR327751 NKM327751:NKN327751 NUI327751:NUJ327751 OEE327751:OEF327751 OOA327751:OOB327751 OXW327751:OXX327751 PHS327751:PHT327751 PRO327751:PRP327751 QBK327751:QBL327751 QLG327751:QLH327751 QVC327751:QVD327751 REY327751:REZ327751 ROU327751:ROV327751 RYQ327751:RYR327751 SIM327751:SIN327751 SSI327751:SSJ327751 TCE327751:TCF327751 TMA327751:TMB327751 TVW327751:TVX327751 UFS327751:UFT327751 UPO327751:UPP327751 UZK327751:UZL327751 VJG327751:VJH327751 VTC327751:VTD327751 WCY327751:WCZ327751 WMU327751:WMV327751 WWQ327751:WWR327751 AI393287:AJ393287 KE393287:KF393287 UA393287:UB393287 ADW393287:ADX393287 ANS393287:ANT393287 AXO393287:AXP393287 BHK393287:BHL393287 BRG393287:BRH393287 CBC393287:CBD393287 CKY393287:CKZ393287 CUU393287:CUV393287 DEQ393287:DER393287 DOM393287:DON393287 DYI393287:DYJ393287 EIE393287:EIF393287 ESA393287:ESB393287 FBW393287:FBX393287 FLS393287:FLT393287 FVO393287:FVP393287 GFK393287:GFL393287 GPG393287:GPH393287 GZC393287:GZD393287 HIY393287:HIZ393287 HSU393287:HSV393287 ICQ393287:ICR393287 IMM393287:IMN393287 IWI393287:IWJ393287 JGE393287:JGF393287 JQA393287:JQB393287 JZW393287:JZX393287 KJS393287:KJT393287 KTO393287:KTP393287 LDK393287:LDL393287 LNG393287:LNH393287 LXC393287:LXD393287 MGY393287:MGZ393287 MQU393287:MQV393287 NAQ393287:NAR393287 NKM393287:NKN393287 NUI393287:NUJ393287 OEE393287:OEF393287 OOA393287:OOB393287 OXW393287:OXX393287 PHS393287:PHT393287 PRO393287:PRP393287 QBK393287:QBL393287 QLG393287:QLH393287 QVC393287:QVD393287 REY393287:REZ393287 ROU393287:ROV393287 RYQ393287:RYR393287 SIM393287:SIN393287 SSI393287:SSJ393287 TCE393287:TCF393287 TMA393287:TMB393287 TVW393287:TVX393287 UFS393287:UFT393287 UPO393287:UPP393287 UZK393287:UZL393287 VJG393287:VJH393287 VTC393287:VTD393287 WCY393287:WCZ393287 WMU393287:WMV393287 WWQ393287:WWR393287 AI458823:AJ458823 KE458823:KF458823 UA458823:UB458823 ADW458823:ADX458823 ANS458823:ANT458823 AXO458823:AXP458823 BHK458823:BHL458823 BRG458823:BRH458823 CBC458823:CBD458823 CKY458823:CKZ458823 CUU458823:CUV458823 DEQ458823:DER458823 DOM458823:DON458823 DYI458823:DYJ458823 EIE458823:EIF458823 ESA458823:ESB458823 FBW458823:FBX458823 FLS458823:FLT458823 FVO458823:FVP458823 GFK458823:GFL458823 GPG458823:GPH458823 GZC458823:GZD458823 HIY458823:HIZ458823 HSU458823:HSV458823 ICQ458823:ICR458823 IMM458823:IMN458823 IWI458823:IWJ458823 JGE458823:JGF458823 JQA458823:JQB458823 JZW458823:JZX458823 KJS458823:KJT458823 KTO458823:KTP458823 LDK458823:LDL458823 LNG458823:LNH458823 LXC458823:LXD458823 MGY458823:MGZ458823 MQU458823:MQV458823 NAQ458823:NAR458823 NKM458823:NKN458823 NUI458823:NUJ458823 OEE458823:OEF458823 OOA458823:OOB458823 OXW458823:OXX458823 PHS458823:PHT458823 PRO458823:PRP458823 QBK458823:QBL458823 QLG458823:QLH458823 QVC458823:QVD458823 REY458823:REZ458823 ROU458823:ROV458823 RYQ458823:RYR458823 SIM458823:SIN458823 SSI458823:SSJ458823 TCE458823:TCF458823 TMA458823:TMB458823 TVW458823:TVX458823 UFS458823:UFT458823 UPO458823:UPP458823 UZK458823:UZL458823 VJG458823:VJH458823 VTC458823:VTD458823 WCY458823:WCZ458823 WMU458823:WMV458823 WWQ458823:WWR458823 AI524359:AJ524359 KE524359:KF524359 UA524359:UB524359 ADW524359:ADX524359 ANS524359:ANT524359 AXO524359:AXP524359 BHK524359:BHL524359 BRG524359:BRH524359 CBC524359:CBD524359 CKY524359:CKZ524359 CUU524359:CUV524359 DEQ524359:DER524359 DOM524359:DON524359 DYI524359:DYJ524359 EIE524359:EIF524359 ESA524359:ESB524359 FBW524359:FBX524359 FLS524359:FLT524359 FVO524359:FVP524359 GFK524359:GFL524359 GPG524359:GPH524359 GZC524359:GZD524359 HIY524359:HIZ524359 HSU524359:HSV524359 ICQ524359:ICR524359 IMM524359:IMN524359 IWI524359:IWJ524359 JGE524359:JGF524359 JQA524359:JQB524359 JZW524359:JZX524359 KJS524359:KJT524359 KTO524359:KTP524359 LDK524359:LDL524359 LNG524359:LNH524359 LXC524359:LXD524359 MGY524359:MGZ524359 MQU524359:MQV524359 NAQ524359:NAR524359 NKM524359:NKN524359 NUI524359:NUJ524359 OEE524359:OEF524359 OOA524359:OOB524359 OXW524359:OXX524359 PHS524359:PHT524359 PRO524359:PRP524359 QBK524359:QBL524359 QLG524359:QLH524359 QVC524359:QVD524359 REY524359:REZ524359 ROU524359:ROV524359 RYQ524359:RYR524359 SIM524359:SIN524359 SSI524359:SSJ524359 TCE524359:TCF524359 TMA524359:TMB524359 TVW524359:TVX524359 UFS524359:UFT524359 UPO524359:UPP524359 UZK524359:UZL524359 VJG524359:VJH524359 VTC524359:VTD524359 WCY524359:WCZ524359 WMU524359:WMV524359 WWQ524359:WWR524359 AI589895:AJ589895 KE589895:KF589895 UA589895:UB589895 ADW589895:ADX589895 ANS589895:ANT589895 AXO589895:AXP589895 BHK589895:BHL589895 BRG589895:BRH589895 CBC589895:CBD589895 CKY589895:CKZ589895 CUU589895:CUV589895 DEQ589895:DER589895 DOM589895:DON589895 DYI589895:DYJ589895 EIE589895:EIF589895 ESA589895:ESB589895 FBW589895:FBX589895 FLS589895:FLT589895 FVO589895:FVP589895 GFK589895:GFL589895 GPG589895:GPH589895 GZC589895:GZD589895 HIY589895:HIZ589895 HSU589895:HSV589895 ICQ589895:ICR589895 IMM589895:IMN589895 IWI589895:IWJ589895 JGE589895:JGF589895 JQA589895:JQB589895 JZW589895:JZX589895 KJS589895:KJT589895 KTO589895:KTP589895 LDK589895:LDL589895 LNG589895:LNH589895 LXC589895:LXD589895 MGY589895:MGZ589895 MQU589895:MQV589895 NAQ589895:NAR589895 NKM589895:NKN589895 NUI589895:NUJ589895 OEE589895:OEF589895 OOA589895:OOB589895 OXW589895:OXX589895 PHS589895:PHT589895 PRO589895:PRP589895 QBK589895:QBL589895 QLG589895:QLH589895 QVC589895:QVD589895 REY589895:REZ589895 ROU589895:ROV589895 RYQ589895:RYR589895 SIM589895:SIN589895 SSI589895:SSJ589895 TCE589895:TCF589895 TMA589895:TMB589895 TVW589895:TVX589895 UFS589895:UFT589895 UPO589895:UPP589895 UZK589895:UZL589895 VJG589895:VJH589895 VTC589895:VTD589895 WCY589895:WCZ589895 WMU589895:WMV589895 WWQ589895:WWR589895 AI655431:AJ655431 KE655431:KF655431 UA655431:UB655431 ADW655431:ADX655431 ANS655431:ANT655431 AXO655431:AXP655431 BHK655431:BHL655431 BRG655431:BRH655431 CBC655431:CBD655431 CKY655431:CKZ655431 CUU655431:CUV655431 DEQ655431:DER655431 DOM655431:DON655431 DYI655431:DYJ655431 EIE655431:EIF655431 ESA655431:ESB655431 FBW655431:FBX655431 FLS655431:FLT655431 FVO655431:FVP655431 GFK655431:GFL655431 GPG655431:GPH655431 GZC655431:GZD655431 HIY655431:HIZ655431 HSU655431:HSV655431 ICQ655431:ICR655431 IMM655431:IMN655431 IWI655431:IWJ655431 JGE655431:JGF655431 JQA655431:JQB655431 JZW655431:JZX655431 KJS655431:KJT655431 KTO655431:KTP655431 LDK655431:LDL655431 LNG655431:LNH655431 LXC655431:LXD655431 MGY655431:MGZ655431 MQU655431:MQV655431 NAQ655431:NAR655431 NKM655431:NKN655431 NUI655431:NUJ655431 OEE655431:OEF655431 OOA655431:OOB655431 OXW655431:OXX655431 PHS655431:PHT655431 PRO655431:PRP655431 QBK655431:QBL655431 QLG655431:QLH655431 QVC655431:QVD655431 REY655431:REZ655431 ROU655431:ROV655431 RYQ655431:RYR655431 SIM655431:SIN655431 SSI655431:SSJ655431 TCE655431:TCF655431 TMA655431:TMB655431 TVW655431:TVX655431 UFS655431:UFT655431 UPO655431:UPP655431 UZK655431:UZL655431 VJG655431:VJH655431 VTC655431:VTD655431 WCY655431:WCZ655431 WMU655431:WMV655431 WWQ655431:WWR655431 AI720967:AJ720967 KE720967:KF720967 UA720967:UB720967 ADW720967:ADX720967 ANS720967:ANT720967 AXO720967:AXP720967 BHK720967:BHL720967 BRG720967:BRH720967 CBC720967:CBD720967 CKY720967:CKZ720967 CUU720967:CUV720967 DEQ720967:DER720967 DOM720967:DON720967 DYI720967:DYJ720967 EIE720967:EIF720967 ESA720967:ESB720967 FBW720967:FBX720967 FLS720967:FLT720967 FVO720967:FVP720967 GFK720967:GFL720967 GPG720967:GPH720967 GZC720967:GZD720967 HIY720967:HIZ720967 HSU720967:HSV720967 ICQ720967:ICR720967 IMM720967:IMN720967 IWI720967:IWJ720967 JGE720967:JGF720967 JQA720967:JQB720967 JZW720967:JZX720967 KJS720967:KJT720967 KTO720967:KTP720967 LDK720967:LDL720967 LNG720967:LNH720967 LXC720967:LXD720967 MGY720967:MGZ720967 MQU720967:MQV720967 NAQ720967:NAR720967 NKM720967:NKN720967 NUI720967:NUJ720967 OEE720967:OEF720967 OOA720967:OOB720967 OXW720967:OXX720967 PHS720967:PHT720967 PRO720967:PRP720967 QBK720967:QBL720967 QLG720967:QLH720967 QVC720967:QVD720967 REY720967:REZ720967 ROU720967:ROV720967 RYQ720967:RYR720967 SIM720967:SIN720967 SSI720967:SSJ720967 TCE720967:TCF720967 TMA720967:TMB720967 TVW720967:TVX720967 UFS720967:UFT720967 UPO720967:UPP720967 UZK720967:UZL720967 VJG720967:VJH720967 VTC720967:VTD720967 WCY720967:WCZ720967 WMU720967:WMV720967 WWQ720967:WWR720967 AI786503:AJ786503 KE786503:KF786503 UA786503:UB786503 ADW786503:ADX786503 ANS786503:ANT786503 AXO786503:AXP786503 BHK786503:BHL786503 BRG786503:BRH786503 CBC786503:CBD786503 CKY786503:CKZ786503 CUU786503:CUV786503 DEQ786503:DER786503 DOM786503:DON786503 DYI786503:DYJ786503 EIE786503:EIF786503 ESA786503:ESB786503 FBW786503:FBX786503 FLS786503:FLT786503 FVO786503:FVP786503 GFK786503:GFL786503 GPG786503:GPH786503 GZC786503:GZD786503 HIY786503:HIZ786503 HSU786503:HSV786503 ICQ786503:ICR786503 IMM786503:IMN786503 IWI786503:IWJ786503 JGE786503:JGF786503 JQA786503:JQB786503 JZW786503:JZX786503 KJS786503:KJT786503 KTO786503:KTP786503 LDK786503:LDL786503 LNG786503:LNH786503 LXC786503:LXD786503 MGY786503:MGZ786503 MQU786503:MQV786503 NAQ786503:NAR786503 NKM786503:NKN786503 NUI786503:NUJ786503 OEE786503:OEF786503 OOA786503:OOB786503 OXW786503:OXX786503 PHS786503:PHT786503 PRO786503:PRP786503 QBK786503:QBL786503 QLG786503:QLH786503 QVC786503:QVD786503 REY786503:REZ786503 ROU786503:ROV786503 RYQ786503:RYR786503 SIM786503:SIN786503 SSI786503:SSJ786503 TCE786503:TCF786503 TMA786503:TMB786503 TVW786503:TVX786503 UFS786503:UFT786503 UPO786503:UPP786503 UZK786503:UZL786503 VJG786503:VJH786503 VTC786503:VTD786503 WCY786503:WCZ786503 WMU786503:WMV786503 WWQ786503:WWR786503 AI852039:AJ852039 KE852039:KF852039 UA852039:UB852039 ADW852039:ADX852039 ANS852039:ANT852039 AXO852039:AXP852039 BHK852039:BHL852039 BRG852039:BRH852039 CBC852039:CBD852039 CKY852039:CKZ852039 CUU852039:CUV852039 DEQ852039:DER852039 DOM852039:DON852039 DYI852039:DYJ852039 EIE852039:EIF852039 ESA852039:ESB852039 FBW852039:FBX852039 FLS852039:FLT852039 FVO852039:FVP852039 GFK852039:GFL852039 GPG852039:GPH852039 GZC852039:GZD852039 HIY852039:HIZ852039 HSU852039:HSV852039 ICQ852039:ICR852039 IMM852039:IMN852039 IWI852039:IWJ852039 JGE852039:JGF852039 JQA852039:JQB852039 JZW852039:JZX852039 KJS852039:KJT852039 KTO852039:KTP852039 LDK852039:LDL852039 LNG852039:LNH852039 LXC852039:LXD852039 MGY852039:MGZ852039 MQU852039:MQV852039 NAQ852039:NAR852039 NKM852039:NKN852039 NUI852039:NUJ852039 OEE852039:OEF852039 OOA852039:OOB852039 OXW852039:OXX852039 PHS852039:PHT852039 PRO852039:PRP852039 QBK852039:QBL852039 QLG852039:QLH852039 QVC852039:QVD852039 REY852039:REZ852039 ROU852039:ROV852039 RYQ852039:RYR852039 SIM852039:SIN852039 SSI852039:SSJ852039 TCE852039:TCF852039 TMA852039:TMB852039 TVW852039:TVX852039 UFS852039:UFT852039 UPO852039:UPP852039 UZK852039:UZL852039 VJG852039:VJH852039 VTC852039:VTD852039 WCY852039:WCZ852039 WMU852039:WMV852039 WWQ852039:WWR852039 AI917575:AJ917575 KE917575:KF917575 UA917575:UB917575 ADW917575:ADX917575 ANS917575:ANT917575 AXO917575:AXP917575 BHK917575:BHL917575 BRG917575:BRH917575 CBC917575:CBD917575 CKY917575:CKZ917575 CUU917575:CUV917575 DEQ917575:DER917575 DOM917575:DON917575 DYI917575:DYJ917575 EIE917575:EIF917575 ESA917575:ESB917575 FBW917575:FBX917575 FLS917575:FLT917575 FVO917575:FVP917575 GFK917575:GFL917575 GPG917575:GPH917575 GZC917575:GZD917575 HIY917575:HIZ917575 HSU917575:HSV917575 ICQ917575:ICR917575 IMM917575:IMN917575 IWI917575:IWJ917575 JGE917575:JGF917575 JQA917575:JQB917575 JZW917575:JZX917575 KJS917575:KJT917575 KTO917575:KTP917575 LDK917575:LDL917575 LNG917575:LNH917575 LXC917575:LXD917575 MGY917575:MGZ917575 MQU917575:MQV917575 NAQ917575:NAR917575 NKM917575:NKN917575 NUI917575:NUJ917575 OEE917575:OEF917575 OOA917575:OOB917575 OXW917575:OXX917575 PHS917575:PHT917575 PRO917575:PRP917575 QBK917575:QBL917575 QLG917575:QLH917575 QVC917575:QVD917575 REY917575:REZ917575 ROU917575:ROV917575 RYQ917575:RYR917575 SIM917575:SIN917575 SSI917575:SSJ917575 TCE917575:TCF917575 TMA917575:TMB917575 TVW917575:TVX917575 UFS917575:UFT917575 UPO917575:UPP917575 UZK917575:UZL917575 VJG917575:VJH917575 VTC917575:VTD917575 WCY917575:WCZ917575 WMU917575:WMV917575 WWQ917575:WWR917575 AI983111:AJ983111 KE983111:KF983111 UA983111:UB983111 ADW983111:ADX983111 ANS983111:ANT983111 AXO983111:AXP983111 BHK983111:BHL983111 BRG983111:BRH983111 CBC983111:CBD983111 CKY983111:CKZ983111 CUU983111:CUV983111 DEQ983111:DER983111 DOM983111:DON983111 DYI983111:DYJ983111 EIE983111:EIF983111 ESA983111:ESB983111 FBW983111:FBX983111 FLS983111:FLT983111 FVO983111:FVP983111 GFK983111:GFL983111 GPG983111:GPH983111 GZC983111:GZD983111 HIY983111:HIZ983111 HSU983111:HSV983111 ICQ983111:ICR983111 IMM983111:IMN983111 IWI983111:IWJ983111 JGE983111:JGF983111 JQA983111:JQB983111 JZW983111:JZX983111 KJS983111:KJT983111 KTO983111:KTP983111 LDK983111:LDL983111 LNG983111:LNH983111 LXC983111:LXD983111 MGY983111:MGZ983111 MQU983111:MQV983111 NAQ983111:NAR983111 NKM983111:NKN983111 NUI983111:NUJ983111 OEE983111:OEF983111 OOA983111:OOB983111 OXW983111:OXX983111 PHS983111:PHT983111 PRO983111:PRP983111 QBK983111:QBL983111 QLG983111:QLH983111 QVC983111:QVD983111 REY983111:REZ983111 ROU983111:ROV983111 RYQ983111:RYR983111 SIM983111:SIN983111 SSI983111:SSJ983111 TCE983111:TCF983111 TMA983111:TMB983111 TVW983111:TVX983111 UFS983111:UFT983111 UPO983111:UPP983111 UZK983111:UZL983111 VJG983111:VJH983111 VTC983111:VTD983111 WCY983111:WCZ983111 WMU983111:WMV983111 D69:I69 L69:AE69">
      <formula1>0</formula1>
    </dataValidation>
    <dataValidation errorStyle="information" operator="lessThan" allowBlank="1" showInputMessage="1" showErrorMessage="1" error="Въвежда се отрицателно число !" sqref="C70 IZ70 SV70 ACR70 AMN70 AWJ70 BGF70 BQB70 BZX70 CJT70 CTP70 DDL70 DNH70 DXD70 EGZ70 EQV70 FAR70 FKN70 FUJ70 GEF70 GOB70 GXX70 HHT70 HRP70 IBL70 ILH70 IVD70 JEZ70 JOV70 JYR70 KIN70 KSJ70 LCF70 LMB70 LVX70 MFT70 MPP70 MZL70 NJH70 NTD70 OCZ70 OMV70 OWR70 PGN70 PQJ70 QAF70 QKB70 QTX70 RDT70 RNP70 RXL70 SHH70 SRD70 TAZ70 TKV70 TUR70 UEN70 UOJ70 UYF70 VIB70 VRX70 WBT70 WLP70 WVL70 C65608 IZ65608 SV65608 ACR65608 AMN65608 AWJ65608 BGF65608 BQB65608 BZX65608 CJT65608 CTP65608 DDL65608 DNH65608 DXD65608 EGZ65608 EQV65608 FAR65608 FKN65608 FUJ65608 GEF65608 GOB65608 GXX65608 HHT65608 HRP65608 IBL65608 ILH65608 IVD65608 JEZ65608 JOV65608 JYR65608 KIN65608 KSJ65608 LCF65608 LMB65608 LVX65608 MFT65608 MPP65608 MZL65608 NJH65608 NTD65608 OCZ65608 OMV65608 OWR65608 PGN65608 PQJ65608 QAF65608 QKB65608 QTX65608 RDT65608 RNP65608 RXL65608 SHH65608 SRD65608 TAZ65608 TKV65608 TUR65608 UEN65608 UOJ65608 UYF65608 VIB65608 VRX65608 WBT65608 WLP65608 WVL65608 C131144 IZ131144 SV131144 ACR131144 AMN131144 AWJ131144 BGF131144 BQB131144 BZX131144 CJT131144 CTP131144 DDL131144 DNH131144 DXD131144 EGZ131144 EQV131144 FAR131144 FKN131144 FUJ131144 GEF131144 GOB131144 GXX131144 HHT131144 HRP131144 IBL131144 ILH131144 IVD131144 JEZ131144 JOV131144 JYR131144 KIN131144 KSJ131144 LCF131144 LMB131144 LVX131144 MFT131144 MPP131144 MZL131144 NJH131144 NTD131144 OCZ131144 OMV131144 OWR131144 PGN131144 PQJ131144 QAF131144 QKB131144 QTX131144 RDT131144 RNP131144 RXL131144 SHH131144 SRD131144 TAZ131144 TKV131144 TUR131144 UEN131144 UOJ131144 UYF131144 VIB131144 VRX131144 WBT131144 WLP131144 WVL131144 C196680 IZ196680 SV196680 ACR196680 AMN196680 AWJ196680 BGF196680 BQB196680 BZX196680 CJT196680 CTP196680 DDL196680 DNH196680 DXD196680 EGZ196680 EQV196680 FAR196680 FKN196680 FUJ196680 GEF196680 GOB196680 GXX196680 HHT196680 HRP196680 IBL196680 ILH196680 IVD196680 JEZ196680 JOV196680 JYR196680 KIN196680 KSJ196680 LCF196680 LMB196680 LVX196680 MFT196680 MPP196680 MZL196680 NJH196680 NTD196680 OCZ196680 OMV196680 OWR196680 PGN196680 PQJ196680 QAF196680 QKB196680 QTX196680 RDT196680 RNP196680 RXL196680 SHH196680 SRD196680 TAZ196680 TKV196680 TUR196680 UEN196680 UOJ196680 UYF196680 VIB196680 VRX196680 WBT196680 WLP196680 WVL196680 C262216 IZ262216 SV262216 ACR262216 AMN262216 AWJ262216 BGF262216 BQB262216 BZX262216 CJT262216 CTP262216 DDL262216 DNH262216 DXD262216 EGZ262216 EQV262216 FAR262216 FKN262216 FUJ262216 GEF262216 GOB262216 GXX262216 HHT262216 HRP262216 IBL262216 ILH262216 IVD262216 JEZ262216 JOV262216 JYR262216 KIN262216 KSJ262216 LCF262216 LMB262216 LVX262216 MFT262216 MPP262216 MZL262216 NJH262216 NTD262216 OCZ262216 OMV262216 OWR262216 PGN262216 PQJ262216 QAF262216 QKB262216 QTX262216 RDT262216 RNP262216 RXL262216 SHH262216 SRD262216 TAZ262216 TKV262216 TUR262216 UEN262216 UOJ262216 UYF262216 VIB262216 VRX262216 WBT262216 WLP262216 WVL262216 C327752 IZ327752 SV327752 ACR327752 AMN327752 AWJ327752 BGF327752 BQB327752 BZX327752 CJT327752 CTP327752 DDL327752 DNH327752 DXD327752 EGZ327752 EQV327752 FAR327752 FKN327752 FUJ327752 GEF327752 GOB327752 GXX327752 HHT327752 HRP327752 IBL327752 ILH327752 IVD327752 JEZ327752 JOV327752 JYR327752 KIN327752 KSJ327752 LCF327752 LMB327752 LVX327752 MFT327752 MPP327752 MZL327752 NJH327752 NTD327752 OCZ327752 OMV327752 OWR327752 PGN327752 PQJ327752 QAF327752 QKB327752 QTX327752 RDT327752 RNP327752 RXL327752 SHH327752 SRD327752 TAZ327752 TKV327752 TUR327752 UEN327752 UOJ327752 UYF327752 VIB327752 VRX327752 WBT327752 WLP327752 WVL327752 C393288 IZ393288 SV393288 ACR393288 AMN393288 AWJ393288 BGF393288 BQB393288 BZX393288 CJT393288 CTP393288 DDL393288 DNH393288 DXD393288 EGZ393288 EQV393288 FAR393288 FKN393288 FUJ393288 GEF393288 GOB393288 GXX393288 HHT393288 HRP393288 IBL393288 ILH393288 IVD393288 JEZ393288 JOV393288 JYR393288 KIN393288 KSJ393288 LCF393288 LMB393288 LVX393288 MFT393288 MPP393288 MZL393288 NJH393288 NTD393288 OCZ393288 OMV393288 OWR393288 PGN393288 PQJ393288 QAF393288 QKB393288 QTX393288 RDT393288 RNP393288 RXL393288 SHH393288 SRD393288 TAZ393288 TKV393288 TUR393288 UEN393288 UOJ393288 UYF393288 VIB393288 VRX393288 WBT393288 WLP393288 WVL393288 C458824 IZ458824 SV458824 ACR458824 AMN458824 AWJ458824 BGF458824 BQB458824 BZX458824 CJT458824 CTP458824 DDL458824 DNH458824 DXD458824 EGZ458824 EQV458824 FAR458824 FKN458824 FUJ458824 GEF458824 GOB458824 GXX458824 HHT458824 HRP458824 IBL458824 ILH458824 IVD458824 JEZ458824 JOV458824 JYR458824 KIN458824 KSJ458824 LCF458824 LMB458824 LVX458824 MFT458824 MPP458824 MZL458824 NJH458824 NTD458824 OCZ458824 OMV458824 OWR458824 PGN458824 PQJ458824 QAF458824 QKB458824 QTX458824 RDT458824 RNP458824 RXL458824 SHH458824 SRD458824 TAZ458824 TKV458824 TUR458824 UEN458824 UOJ458824 UYF458824 VIB458824 VRX458824 WBT458824 WLP458824 WVL458824 C524360 IZ524360 SV524360 ACR524360 AMN524360 AWJ524360 BGF524360 BQB524360 BZX524360 CJT524360 CTP524360 DDL524360 DNH524360 DXD524360 EGZ524360 EQV524360 FAR524360 FKN524360 FUJ524360 GEF524360 GOB524360 GXX524360 HHT524360 HRP524360 IBL524360 ILH524360 IVD524360 JEZ524360 JOV524360 JYR524360 KIN524360 KSJ524360 LCF524360 LMB524360 LVX524360 MFT524360 MPP524360 MZL524360 NJH524360 NTD524360 OCZ524360 OMV524360 OWR524360 PGN524360 PQJ524360 QAF524360 QKB524360 QTX524360 RDT524360 RNP524360 RXL524360 SHH524360 SRD524360 TAZ524360 TKV524360 TUR524360 UEN524360 UOJ524360 UYF524360 VIB524360 VRX524360 WBT524360 WLP524360 WVL524360 C589896 IZ589896 SV589896 ACR589896 AMN589896 AWJ589896 BGF589896 BQB589896 BZX589896 CJT589896 CTP589896 DDL589896 DNH589896 DXD589896 EGZ589896 EQV589896 FAR589896 FKN589896 FUJ589896 GEF589896 GOB589896 GXX589896 HHT589896 HRP589896 IBL589896 ILH589896 IVD589896 JEZ589896 JOV589896 JYR589896 KIN589896 KSJ589896 LCF589896 LMB589896 LVX589896 MFT589896 MPP589896 MZL589896 NJH589896 NTD589896 OCZ589896 OMV589896 OWR589896 PGN589896 PQJ589896 QAF589896 QKB589896 QTX589896 RDT589896 RNP589896 RXL589896 SHH589896 SRD589896 TAZ589896 TKV589896 TUR589896 UEN589896 UOJ589896 UYF589896 VIB589896 VRX589896 WBT589896 WLP589896 WVL589896 C655432 IZ655432 SV655432 ACR655432 AMN655432 AWJ655432 BGF655432 BQB655432 BZX655432 CJT655432 CTP655432 DDL655432 DNH655432 DXD655432 EGZ655432 EQV655432 FAR655432 FKN655432 FUJ655432 GEF655432 GOB655432 GXX655432 HHT655432 HRP655432 IBL655432 ILH655432 IVD655432 JEZ655432 JOV655432 JYR655432 KIN655432 KSJ655432 LCF655432 LMB655432 LVX655432 MFT655432 MPP655432 MZL655432 NJH655432 NTD655432 OCZ655432 OMV655432 OWR655432 PGN655432 PQJ655432 QAF655432 QKB655432 QTX655432 RDT655432 RNP655432 RXL655432 SHH655432 SRD655432 TAZ655432 TKV655432 TUR655432 UEN655432 UOJ655432 UYF655432 VIB655432 VRX655432 WBT655432 WLP655432 WVL655432 C720968 IZ720968 SV720968 ACR720968 AMN720968 AWJ720968 BGF720968 BQB720968 BZX720968 CJT720968 CTP720968 DDL720968 DNH720968 DXD720968 EGZ720968 EQV720968 FAR720968 FKN720968 FUJ720968 GEF720968 GOB720968 GXX720968 HHT720968 HRP720968 IBL720968 ILH720968 IVD720968 JEZ720968 JOV720968 JYR720968 KIN720968 KSJ720968 LCF720968 LMB720968 LVX720968 MFT720968 MPP720968 MZL720968 NJH720968 NTD720968 OCZ720968 OMV720968 OWR720968 PGN720968 PQJ720968 QAF720968 QKB720968 QTX720968 RDT720968 RNP720968 RXL720968 SHH720968 SRD720968 TAZ720968 TKV720968 TUR720968 UEN720968 UOJ720968 UYF720968 VIB720968 VRX720968 WBT720968 WLP720968 WVL720968 C786504 IZ786504 SV786504 ACR786504 AMN786504 AWJ786504 BGF786504 BQB786504 BZX786504 CJT786504 CTP786504 DDL786504 DNH786504 DXD786504 EGZ786504 EQV786504 FAR786504 FKN786504 FUJ786504 GEF786504 GOB786504 GXX786504 HHT786504 HRP786504 IBL786504 ILH786504 IVD786504 JEZ786504 JOV786504 JYR786504 KIN786504 KSJ786504 LCF786504 LMB786504 LVX786504 MFT786504 MPP786504 MZL786504 NJH786504 NTD786504 OCZ786504 OMV786504 OWR786504 PGN786504 PQJ786504 QAF786504 QKB786504 QTX786504 RDT786504 RNP786504 RXL786504 SHH786504 SRD786504 TAZ786504 TKV786504 TUR786504 UEN786504 UOJ786504 UYF786504 VIB786504 VRX786504 WBT786504 WLP786504 WVL786504 C852040 IZ852040 SV852040 ACR852040 AMN852040 AWJ852040 BGF852040 BQB852040 BZX852040 CJT852040 CTP852040 DDL852040 DNH852040 DXD852040 EGZ852040 EQV852040 FAR852040 FKN852040 FUJ852040 GEF852040 GOB852040 GXX852040 HHT852040 HRP852040 IBL852040 ILH852040 IVD852040 JEZ852040 JOV852040 JYR852040 KIN852040 KSJ852040 LCF852040 LMB852040 LVX852040 MFT852040 MPP852040 MZL852040 NJH852040 NTD852040 OCZ852040 OMV852040 OWR852040 PGN852040 PQJ852040 QAF852040 QKB852040 QTX852040 RDT852040 RNP852040 RXL852040 SHH852040 SRD852040 TAZ852040 TKV852040 TUR852040 UEN852040 UOJ852040 UYF852040 VIB852040 VRX852040 WBT852040 WLP852040 WVL852040 C917576 IZ917576 SV917576 ACR917576 AMN917576 AWJ917576 BGF917576 BQB917576 BZX917576 CJT917576 CTP917576 DDL917576 DNH917576 DXD917576 EGZ917576 EQV917576 FAR917576 FKN917576 FUJ917576 GEF917576 GOB917576 GXX917576 HHT917576 HRP917576 IBL917576 ILH917576 IVD917576 JEZ917576 JOV917576 JYR917576 KIN917576 KSJ917576 LCF917576 LMB917576 LVX917576 MFT917576 MPP917576 MZL917576 NJH917576 NTD917576 OCZ917576 OMV917576 OWR917576 PGN917576 PQJ917576 QAF917576 QKB917576 QTX917576 RDT917576 RNP917576 RXL917576 SHH917576 SRD917576 TAZ917576 TKV917576 TUR917576 UEN917576 UOJ917576 UYF917576 VIB917576 VRX917576 WBT917576 WLP917576 WVL917576 C983112 IZ983112 SV983112 ACR983112 AMN983112 AWJ983112 BGF983112 BQB983112 BZX983112 CJT983112 CTP983112 DDL983112 DNH983112 DXD983112 EGZ983112 EQV983112 FAR983112 FKN983112 FUJ983112 GEF983112 GOB983112 GXX983112 HHT983112 HRP983112 IBL983112 ILH983112 IVD983112 JEZ983112 JOV983112 JYR983112 KIN983112 KSJ983112 LCF983112 LMB983112 LVX983112 MFT983112 MPP983112 MZL983112 NJH983112 NTD983112 OCZ983112 OMV983112 OWR983112 PGN983112 PQJ983112 QAF983112 QKB983112 QTX983112 RDT983112 RNP983112 RXL983112 SHH983112 SRD983112 TAZ983112 TKV983112 TUR983112 UEN983112 UOJ983112 UYF983112 VIB983112 VRX983112 WBT983112 WLP983112 WVL983112"/>
    <dataValidation type="whole" operator="lessThan" allowBlank="1" showInputMessage="1" showErrorMessage="1" error="Въвежда се цяло число!" sqref="D54:K58 JA54:JH58 SW54:TD58 ACS54:ACZ58 AMO54:AMV58 AWK54:AWR58 BGG54:BGN58 BQC54:BQJ58 BZY54:CAF58 CJU54:CKB58 CTQ54:CTX58 DDM54:DDT58 DNI54:DNP58 DXE54:DXL58 EHA54:EHH58 EQW54:ERD58 FAS54:FAZ58 FKO54:FKV58 FUK54:FUR58 GEG54:GEN58 GOC54:GOJ58 GXY54:GYF58 HHU54:HIB58 HRQ54:HRX58 IBM54:IBT58 ILI54:ILP58 IVE54:IVL58 JFA54:JFH58 JOW54:JPD58 JYS54:JYZ58 KIO54:KIV58 KSK54:KSR58 LCG54:LCN58 LMC54:LMJ58 LVY54:LWF58 MFU54:MGB58 MPQ54:MPX58 MZM54:MZT58 NJI54:NJP58 NTE54:NTL58 ODA54:ODH58 OMW54:OND58 OWS54:OWZ58 PGO54:PGV58 PQK54:PQR58 QAG54:QAN58 QKC54:QKJ58 QTY54:QUF58 RDU54:REB58 RNQ54:RNX58 RXM54:RXT58 SHI54:SHP58 SRE54:SRL58 TBA54:TBH58 TKW54:TLD58 TUS54:TUZ58 UEO54:UEV58 UOK54:UOR58 UYG54:UYN58 VIC54:VIJ58 VRY54:VSF58 WBU54:WCB58 WLQ54:WLX58 WVM54:WVT58 D65592:K65596 JA65592:JH65596 SW65592:TD65596 ACS65592:ACZ65596 AMO65592:AMV65596 AWK65592:AWR65596 BGG65592:BGN65596 BQC65592:BQJ65596 BZY65592:CAF65596 CJU65592:CKB65596 CTQ65592:CTX65596 DDM65592:DDT65596 DNI65592:DNP65596 DXE65592:DXL65596 EHA65592:EHH65596 EQW65592:ERD65596 FAS65592:FAZ65596 FKO65592:FKV65596 FUK65592:FUR65596 GEG65592:GEN65596 GOC65592:GOJ65596 GXY65592:GYF65596 HHU65592:HIB65596 HRQ65592:HRX65596 IBM65592:IBT65596 ILI65592:ILP65596 IVE65592:IVL65596 JFA65592:JFH65596 JOW65592:JPD65596 JYS65592:JYZ65596 KIO65592:KIV65596 KSK65592:KSR65596 LCG65592:LCN65596 LMC65592:LMJ65596 LVY65592:LWF65596 MFU65592:MGB65596 MPQ65592:MPX65596 MZM65592:MZT65596 NJI65592:NJP65596 NTE65592:NTL65596 ODA65592:ODH65596 OMW65592:OND65596 OWS65592:OWZ65596 PGO65592:PGV65596 PQK65592:PQR65596 QAG65592:QAN65596 QKC65592:QKJ65596 QTY65592:QUF65596 RDU65592:REB65596 RNQ65592:RNX65596 RXM65592:RXT65596 SHI65592:SHP65596 SRE65592:SRL65596 TBA65592:TBH65596 TKW65592:TLD65596 TUS65592:TUZ65596 UEO65592:UEV65596 UOK65592:UOR65596 UYG65592:UYN65596 VIC65592:VIJ65596 VRY65592:VSF65596 WBU65592:WCB65596 WLQ65592:WLX65596 WVM65592:WVT65596 D131128:K131132 JA131128:JH131132 SW131128:TD131132 ACS131128:ACZ131132 AMO131128:AMV131132 AWK131128:AWR131132 BGG131128:BGN131132 BQC131128:BQJ131132 BZY131128:CAF131132 CJU131128:CKB131132 CTQ131128:CTX131132 DDM131128:DDT131132 DNI131128:DNP131132 DXE131128:DXL131132 EHA131128:EHH131132 EQW131128:ERD131132 FAS131128:FAZ131132 FKO131128:FKV131132 FUK131128:FUR131132 GEG131128:GEN131132 GOC131128:GOJ131132 GXY131128:GYF131132 HHU131128:HIB131132 HRQ131128:HRX131132 IBM131128:IBT131132 ILI131128:ILP131132 IVE131128:IVL131132 JFA131128:JFH131132 JOW131128:JPD131132 JYS131128:JYZ131132 KIO131128:KIV131132 KSK131128:KSR131132 LCG131128:LCN131132 LMC131128:LMJ131132 LVY131128:LWF131132 MFU131128:MGB131132 MPQ131128:MPX131132 MZM131128:MZT131132 NJI131128:NJP131132 NTE131128:NTL131132 ODA131128:ODH131132 OMW131128:OND131132 OWS131128:OWZ131132 PGO131128:PGV131132 PQK131128:PQR131132 QAG131128:QAN131132 QKC131128:QKJ131132 QTY131128:QUF131132 RDU131128:REB131132 RNQ131128:RNX131132 RXM131128:RXT131132 SHI131128:SHP131132 SRE131128:SRL131132 TBA131128:TBH131132 TKW131128:TLD131132 TUS131128:TUZ131132 UEO131128:UEV131132 UOK131128:UOR131132 UYG131128:UYN131132 VIC131128:VIJ131132 VRY131128:VSF131132 WBU131128:WCB131132 WLQ131128:WLX131132 WVM131128:WVT131132 D196664:K196668 JA196664:JH196668 SW196664:TD196668 ACS196664:ACZ196668 AMO196664:AMV196668 AWK196664:AWR196668 BGG196664:BGN196668 BQC196664:BQJ196668 BZY196664:CAF196668 CJU196664:CKB196668 CTQ196664:CTX196668 DDM196664:DDT196668 DNI196664:DNP196668 DXE196664:DXL196668 EHA196664:EHH196668 EQW196664:ERD196668 FAS196664:FAZ196668 FKO196664:FKV196668 FUK196664:FUR196668 GEG196664:GEN196668 GOC196664:GOJ196668 GXY196664:GYF196668 HHU196664:HIB196668 HRQ196664:HRX196668 IBM196664:IBT196668 ILI196664:ILP196668 IVE196664:IVL196668 JFA196664:JFH196668 JOW196664:JPD196668 JYS196664:JYZ196668 KIO196664:KIV196668 KSK196664:KSR196668 LCG196664:LCN196668 LMC196664:LMJ196668 LVY196664:LWF196668 MFU196664:MGB196668 MPQ196664:MPX196668 MZM196664:MZT196668 NJI196664:NJP196668 NTE196664:NTL196668 ODA196664:ODH196668 OMW196664:OND196668 OWS196664:OWZ196668 PGO196664:PGV196668 PQK196664:PQR196668 QAG196664:QAN196668 QKC196664:QKJ196668 QTY196664:QUF196668 RDU196664:REB196668 RNQ196664:RNX196668 RXM196664:RXT196668 SHI196664:SHP196668 SRE196664:SRL196668 TBA196664:TBH196668 TKW196664:TLD196668 TUS196664:TUZ196668 UEO196664:UEV196668 UOK196664:UOR196668 UYG196664:UYN196668 VIC196664:VIJ196668 VRY196664:VSF196668 WBU196664:WCB196668 WLQ196664:WLX196668 WVM196664:WVT196668 D262200:K262204 JA262200:JH262204 SW262200:TD262204 ACS262200:ACZ262204 AMO262200:AMV262204 AWK262200:AWR262204 BGG262200:BGN262204 BQC262200:BQJ262204 BZY262200:CAF262204 CJU262200:CKB262204 CTQ262200:CTX262204 DDM262200:DDT262204 DNI262200:DNP262204 DXE262200:DXL262204 EHA262200:EHH262204 EQW262200:ERD262204 FAS262200:FAZ262204 FKO262200:FKV262204 FUK262200:FUR262204 GEG262200:GEN262204 GOC262200:GOJ262204 GXY262200:GYF262204 HHU262200:HIB262204 HRQ262200:HRX262204 IBM262200:IBT262204 ILI262200:ILP262204 IVE262200:IVL262204 JFA262200:JFH262204 JOW262200:JPD262204 JYS262200:JYZ262204 KIO262200:KIV262204 KSK262200:KSR262204 LCG262200:LCN262204 LMC262200:LMJ262204 LVY262200:LWF262204 MFU262200:MGB262204 MPQ262200:MPX262204 MZM262200:MZT262204 NJI262200:NJP262204 NTE262200:NTL262204 ODA262200:ODH262204 OMW262200:OND262204 OWS262200:OWZ262204 PGO262200:PGV262204 PQK262200:PQR262204 QAG262200:QAN262204 QKC262200:QKJ262204 QTY262200:QUF262204 RDU262200:REB262204 RNQ262200:RNX262204 RXM262200:RXT262204 SHI262200:SHP262204 SRE262200:SRL262204 TBA262200:TBH262204 TKW262200:TLD262204 TUS262200:TUZ262204 UEO262200:UEV262204 UOK262200:UOR262204 UYG262200:UYN262204 VIC262200:VIJ262204 VRY262200:VSF262204 WBU262200:WCB262204 WLQ262200:WLX262204 WVM262200:WVT262204 D327736:K327740 JA327736:JH327740 SW327736:TD327740 ACS327736:ACZ327740 AMO327736:AMV327740 AWK327736:AWR327740 BGG327736:BGN327740 BQC327736:BQJ327740 BZY327736:CAF327740 CJU327736:CKB327740 CTQ327736:CTX327740 DDM327736:DDT327740 DNI327736:DNP327740 DXE327736:DXL327740 EHA327736:EHH327740 EQW327736:ERD327740 FAS327736:FAZ327740 FKO327736:FKV327740 FUK327736:FUR327740 GEG327736:GEN327740 GOC327736:GOJ327740 GXY327736:GYF327740 HHU327736:HIB327740 HRQ327736:HRX327740 IBM327736:IBT327740 ILI327736:ILP327740 IVE327736:IVL327740 JFA327736:JFH327740 JOW327736:JPD327740 JYS327736:JYZ327740 KIO327736:KIV327740 KSK327736:KSR327740 LCG327736:LCN327740 LMC327736:LMJ327740 LVY327736:LWF327740 MFU327736:MGB327740 MPQ327736:MPX327740 MZM327736:MZT327740 NJI327736:NJP327740 NTE327736:NTL327740 ODA327736:ODH327740 OMW327736:OND327740 OWS327736:OWZ327740 PGO327736:PGV327740 PQK327736:PQR327740 QAG327736:QAN327740 QKC327736:QKJ327740 QTY327736:QUF327740 RDU327736:REB327740 RNQ327736:RNX327740 RXM327736:RXT327740 SHI327736:SHP327740 SRE327736:SRL327740 TBA327736:TBH327740 TKW327736:TLD327740 TUS327736:TUZ327740 UEO327736:UEV327740 UOK327736:UOR327740 UYG327736:UYN327740 VIC327736:VIJ327740 VRY327736:VSF327740 WBU327736:WCB327740 WLQ327736:WLX327740 WVM327736:WVT327740 D393272:K393276 JA393272:JH393276 SW393272:TD393276 ACS393272:ACZ393276 AMO393272:AMV393276 AWK393272:AWR393276 BGG393272:BGN393276 BQC393272:BQJ393276 BZY393272:CAF393276 CJU393272:CKB393276 CTQ393272:CTX393276 DDM393272:DDT393276 DNI393272:DNP393276 DXE393272:DXL393276 EHA393272:EHH393276 EQW393272:ERD393276 FAS393272:FAZ393276 FKO393272:FKV393276 FUK393272:FUR393276 GEG393272:GEN393276 GOC393272:GOJ393276 GXY393272:GYF393276 HHU393272:HIB393276 HRQ393272:HRX393276 IBM393272:IBT393276 ILI393272:ILP393276 IVE393272:IVL393276 JFA393272:JFH393276 JOW393272:JPD393276 JYS393272:JYZ393276 KIO393272:KIV393276 KSK393272:KSR393276 LCG393272:LCN393276 LMC393272:LMJ393276 LVY393272:LWF393276 MFU393272:MGB393276 MPQ393272:MPX393276 MZM393272:MZT393276 NJI393272:NJP393276 NTE393272:NTL393276 ODA393272:ODH393276 OMW393272:OND393276 OWS393272:OWZ393276 PGO393272:PGV393276 PQK393272:PQR393276 QAG393272:QAN393276 QKC393272:QKJ393276 QTY393272:QUF393276 RDU393272:REB393276 RNQ393272:RNX393276 RXM393272:RXT393276 SHI393272:SHP393276 SRE393272:SRL393276 TBA393272:TBH393276 TKW393272:TLD393276 TUS393272:TUZ393276 UEO393272:UEV393276 UOK393272:UOR393276 UYG393272:UYN393276 VIC393272:VIJ393276 VRY393272:VSF393276 WBU393272:WCB393276 WLQ393272:WLX393276 WVM393272:WVT393276 D458808:K458812 JA458808:JH458812 SW458808:TD458812 ACS458808:ACZ458812 AMO458808:AMV458812 AWK458808:AWR458812 BGG458808:BGN458812 BQC458808:BQJ458812 BZY458808:CAF458812 CJU458808:CKB458812 CTQ458808:CTX458812 DDM458808:DDT458812 DNI458808:DNP458812 DXE458808:DXL458812 EHA458808:EHH458812 EQW458808:ERD458812 FAS458808:FAZ458812 FKO458808:FKV458812 FUK458808:FUR458812 GEG458808:GEN458812 GOC458808:GOJ458812 GXY458808:GYF458812 HHU458808:HIB458812 HRQ458808:HRX458812 IBM458808:IBT458812 ILI458808:ILP458812 IVE458808:IVL458812 JFA458808:JFH458812 JOW458808:JPD458812 JYS458808:JYZ458812 KIO458808:KIV458812 KSK458808:KSR458812 LCG458808:LCN458812 LMC458808:LMJ458812 LVY458808:LWF458812 MFU458808:MGB458812 MPQ458808:MPX458812 MZM458808:MZT458812 NJI458808:NJP458812 NTE458808:NTL458812 ODA458808:ODH458812 OMW458808:OND458812 OWS458808:OWZ458812 PGO458808:PGV458812 PQK458808:PQR458812 QAG458808:QAN458812 QKC458808:QKJ458812 QTY458808:QUF458812 RDU458808:REB458812 RNQ458808:RNX458812 RXM458808:RXT458812 SHI458808:SHP458812 SRE458808:SRL458812 TBA458808:TBH458812 TKW458808:TLD458812 TUS458808:TUZ458812 UEO458808:UEV458812 UOK458808:UOR458812 UYG458808:UYN458812 VIC458808:VIJ458812 VRY458808:VSF458812 WBU458808:WCB458812 WLQ458808:WLX458812 WVM458808:WVT458812 D524344:K524348 JA524344:JH524348 SW524344:TD524348 ACS524344:ACZ524348 AMO524344:AMV524348 AWK524344:AWR524348 BGG524344:BGN524348 BQC524344:BQJ524348 BZY524344:CAF524348 CJU524344:CKB524348 CTQ524344:CTX524348 DDM524344:DDT524348 DNI524344:DNP524348 DXE524344:DXL524348 EHA524344:EHH524348 EQW524344:ERD524348 FAS524344:FAZ524348 FKO524344:FKV524348 FUK524344:FUR524348 GEG524344:GEN524348 GOC524344:GOJ524348 GXY524344:GYF524348 HHU524344:HIB524348 HRQ524344:HRX524348 IBM524344:IBT524348 ILI524344:ILP524348 IVE524344:IVL524348 JFA524344:JFH524348 JOW524344:JPD524348 JYS524344:JYZ524348 KIO524344:KIV524348 KSK524344:KSR524348 LCG524344:LCN524348 LMC524344:LMJ524348 LVY524344:LWF524348 MFU524344:MGB524348 MPQ524344:MPX524348 MZM524344:MZT524348 NJI524344:NJP524348 NTE524344:NTL524348 ODA524344:ODH524348 OMW524344:OND524348 OWS524344:OWZ524348 PGO524344:PGV524348 PQK524344:PQR524348 QAG524344:QAN524348 QKC524344:QKJ524348 QTY524344:QUF524348 RDU524344:REB524348 RNQ524344:RNX524348 RXM524344:RXT524348 SHI524344:SHP524348 SRE524344:SRL524348 TBA524344:TBH524348 TKW524344:TLD524348 TUS524344:TUZ524348 UEO524344:UEV524348 UOK524344:UOR524348 UYG524344:UYN524348 VIC524344:VIJ524348 VRY524344:VSF524348 WBU524344:WCB524348 WLQ524344:WLX524348 WVM524344:WVT524348 D589880:K589884 JA589880:JH589884 SW589880:TD589884 ACS589880:ACZ589884 AMO589880:AMV589884 AWK589880:AWR589884 BGG589880:BGN589884 BQC589880:BQJ589884 BZY589880:CAF589884 CJU589880:CKB589884 CTQ589880:CTX589884 DDM589880:DDT589884 DNI589880:DNP589884 DXE589880:DXL589884 EHA589880:EHH589884 EQW589880:ERD589884 FAS589880:FAZ589884 FKO589880:FKV589884 FUK589880:FUR589884 GEG589880:GEN589884 GOC589880:GOJ589884 GXY589880:GYF589884 HHU589880:HIB589884 HRQ589880:HRX589884 IBM589880:IBT589884 ILI589880:ILP589884 IVE589880:IVL589884 JFA589880:JFH589884 JOW589880:JPD589884 JYS589880:JYZ589884 KIO589880:KIV589884 KSK589880:KSR589884 LCG589880:LCN589884 LMC589880:LMJ589884 LVY589880:LWF589884 MFU589880:MGB589884 MPQ589880:MPX589884 MZM589880:MZT589884 NJI589880:NJP589884 NTE589880:NTL589884 ODA589880:ODH589884 OMW589880:OND589884 OWS589880:OWZ589884 PGO589880:PGV589884 PQK589880:PQR589884 QAG589880:QAN589884 QKC589880:QKJ589884 QTY589880:QUF589884 RDU589880:REB589884 RNQ589880:RNX589884 RXM589880:RXT589884 SHI589880:SHP589884 SRE589880:SRL589884 TBA589880:TBH589884 TKW589880:TLD589884 TUS589880:TUZ589884 UEO589880:UEV589884 UOK589880:UOR589884 UYG589880:UYN589884 VIC589880:VIJ589884 VRY589880:VSF589884 WBU589880:WCB589884 WLQ589880:WLX589884 WVM589880:WVT589884 D655416:K655420 JA655416:JH655420 SW655416:TD655420 ACS655416:ACZ655420 AMO655416:AMV655420 AWK655416:AWR655420 BGG655416:BGN655420 BQC655416:BQJ655420 BZY655416:CAF655420 CJU655416:CKB655420 CTQ655416:CTX655420 DDM655416:DDT655420 DNI655416:DNP655420 DXE655416:DXL655420 EHA655416:EHH655420 EQW655416:ERD655420 FAS655416:FAZ655420 FKO655416:FKV655420 FUK655416:FUR655420 GEG655416:GEN655420 GOC655416:GOJ655420 GXY655416:GYF655420 HHU655416:HIB655420 HRQ655416:HRX655420 IBM655416:IBT655420 ILI655416:ILP655420 IVE655416:IVL655420 JFA655416:JFH655420 JOW655416:JPD655420 JYS655416:JYZ655420 KIO655416:KIV655420 KSK655416:KSR655420 LCG655416:LCN655420 LMC655416:LMJ655420 LVY655416:LWF655420 MFU655416:MGB655420 MPQ655416:MPX655420 MZM655416:MZT655420 NJI655416:NJP655420 NTE655416:NTL655420 ODA655416:ODH655420 OMW655416:OND655420 OWS655416:OWZ655420 PGO655416:PGV655420 PQK655416:PQR655420 QAG655416:QAN655420 QKC655416:QKJ655420 QTY655416:QUF655420 RDU655416:REB655420 RNQ655416:RNX655420 RXM655416:RXT655420 SHI655416:SHP655420 SRE655416:SRL655420 TBA655416:TBH655420 TKW655416:TLD655420 TUS655416:TUZ655420 UEO655416:UEV655420 UOK655416:UOR655420 UYG655416:UYN655420 VIC655416:VIJ655420 VRY655416:VSF655420 WBU655416:WCB655420 WLQ655416:WLX655420 WVM655416:WVT655420 D720952:K720956 JA720952:JH720956 SW720952:TD720956 ACS720952:ACZ720956 AMO720952:AMV720956 AWK720952:AWR720956 BGG720952:BGN720956 BQC720952:BQJ720956 BZY720952:CAF720956 CJU720952:CKB720956 CTQ720952:CTX720956 DDM720952:DDT720956 DNI720952:DNP720956 DXE720952:DXL720956 EHA720952:EHH720956 EQW720952:ERD720956 FAS720952:FAZ720956 FKO720952:FKV720956 FUK720952:FUR720956 GEG720952:GEN720956 GOC720952:GOJ720956 GXY720952:GYF720956 HHU720952:HIB720956 HRQ720952:HRX720956 IBM720952:IBT720956 ILI720952:ILP720956 IVE720952:IVL720956 JFA720952:JFH720956 JOW720952:JPD720956 JYS720952:JYZ720956 KIO720952:KIV720956 KSK720952:KSR720956 LCG720952:LCN720956 LMC720952:LMJ720956 LVY720952:LWF720956 MFU720952:MGB720956 MPQ720952:MPX720956 MZM720952:MZT720956 NJI720952:NJP720956 NTE720952:NTL720956 ODA720952:ODH720956 OMW720952:OND720956 OWS720952:OWZ720956 PGO720952:PGV720956 PQK720952:PQR720956 QAG720952:QAN720956 QKC720952:QKJ720956 QTY720952:QUF720956 RDU720952:REB720956 RNQ720952:RNX720956 RXM720952:RXT720956 SHI720952:SHP720956 SRE720952:SRL720956 TBA720952:TBH720956 TKW720952:TLD720956 TUS720952:TUZ720956 UEO720952:UEV720956 UOK720952:UOR720956 UYG720952:UYN720956 VIC720952:VIJ720956 VRY720952:VSF720956 WBU720952:WCB720956 WLQ720952:WLX720956 WVM720952:WVT720956 D786488:K786492 JA786488:JH786492 SW786488:TD786492 ACS786488:ACZ786492 AMO786488:AMV786492 AWK786488:AWR786492 BGG786488:BGN786492 BQC786488:BQJ786492 BZY786488:CAF786492 CJU786488:CKB786492 CTQ786488:CTX786492 DDM786488:DDT786492 DNI786488:DNP786492 DXE786488:DXL786492 EHA786488:EHH786492 EQW786488:ERD786492 FAS786488:FAZ786492 FKO786488:FKV786492 FUK786488:FUR786492 GEG786488:GEN786492 GOC786488:GOJ786492 GXY786488:GYF786492 HHU786488:HIB786492 HRQ786488:HRX786492 IBM786488:IBT786492 ILI786488:ILP786492 IVE786488:IVL786492 JFA786488:JFH786492 JOW786488:JPD786492 JYS786488:JYZ786492 KIO786488:KIV786492 KSK786488:KSR786492 LCG786488:LCN786492 LMC786488:LMJ786492 LVY786488:LWF786492 MFU786488:MGB786492 MPQ786488:MPX786492 MZM786488:MZT786492 NJI786488:NJP786492 NTE786488:NTL786492 ODA786488:ODH786492 OMW786488:OND786492 OWS786488:OWZ786492 PGO786488:PGV786492 PQK786488:PQR786492 QAG786488:QAN786492 QKC786488:QKJ786492 QTY786488:QUF786492 RDU786488:REB786492 RNQ786488:RNX786492 RXM786488:RXT786492 SHI786488:SHP786492 SRE786488:SRL786492 TBA786488:TBH786492 TKW786488:TLD786492 TUS786488:TUZ786492 UEO786488:UEV786492 UOK786488:UOR786492 UYG786488:UYN786492 VIC786488:VIJ786492 VRY786488:VSF786492 WBU786488:WCB786492 WLQ786488:WLX786492 WVM786488:WVT786492 D852024:K852028 JA852024:JH852028 SW852024:TD852028 ACS852024:ACZ852028 AMO852024:AMV852028 AWK852024:AWR852028 BGG852024:BGN852028 BQC852024:BQJ852028 BZY852024:CAF852028 CJU852024:CKB852028 CTQ852024:CTX852028 DDM852024:DDT852028 DNI852024:DNP852028 DXE852024:DXL852028 EHA852024:EHH852028 EQW852024:ERD852028 FAS852024:FAZ852028 FKO852024:FKV852028 FUK852024:FUR852028 GEG852024:GEN852028 GOC852024:GOJ852028 GXY852024:GYF852028 HHU852024:HIB852028 HRQ852024:HRX852028 IBM852024:IBT852028 ILI852024:ILP852028 IVE852024:IVL852028 JFA852024:JFH852028 JOW852024:JPD852028 JYS852024:JYZ852028 KIO852024:KIV852028 KSK852024:KSR852028 LCG852024:LCN852028 LMC852024:LMJ852028 LVY852024:LWF852028 MFU852024:MGB852028 MPQ852024:MPX852028 MZM852024:MZT852028 NJI852024:NJP852028 NTE852024:NTL852028 ODA852024:ODH852028 OMW852024:OND852028 OWS852024:OWZ852028 PGO852024:PGV852028 PQK852024:PQR852028 QAG852024:QAN852028 QKC852024:QKJ852028 QTY852024:QUF852028 RDU852024:REB852028 RNQ852024:RNX852028 RXM852024:RXT852028 SHI852024:SHP852028 SRE852024:SRL852028 TBA852024:TBH852028 TKW852024:TLD852028 TUS852024:TUZ852028 UEO852024:UEV852028 UOK852024:UOR852028 UYG852024:UYN852028 VIC852024:VIJ852028 VRY852024:VSF852028 WBU852024:WCB852028 WLQ852024:WLX852028 WVM852024:WVT852028 D917560:K917564 JA917560:JH917564 SW917560:TD917564 ACS917560:ACZ917564 AMO917560:AMV917564 AWK917560:AWR917564 BGG917560:BGN917564 BQC917560:BQJ917564 BZY917560:CAF917564 CJU917560:CKB917564 CTQ917560:CTX917564 DDM917560:DDT917564 DNI917560:DNP917564 DXE917560:DXL917564 EHA917560:EHH917564 EQW917560:ERD917564 FAS917560:FAZ917564 FKO917560:FKV917564 FUK917560:FUR917564 GEG917560:GEN917564 GOC917560:GOJ917564 GXY917560:GYF917564 HHU917560:HIB917564 HRQ917560:HRX917564 IBM917560:IBT917564 ILI917560:ILP917564 IVE917560:IVL917564 JFA917560:JFH917564 JOW917560:JPD917564 JYS917560:JYZ917564 KIO917560:KIV917564 KSK917560:KSR917564 LCG917560:LCN917564 LMC917560:LMJ917564 LVY917560:LWF917564 MFU917560:MGB917564 MPQ917560:MPX917564 MZM917560:MZT917564 NJI917560:NJP917564 NTE917560:NTL917564 ODA917560:ODH917564 OMW917560:OND917564 OWS917560:OWZ917564 PGO917560:PGV917564 PQK917560:PQR917564 QAG917560:QAN917564 QKC917560:QKJ917564 QTY917560:QUF917564 RDU917560:REB917564 RNQ917560:RNX917564 RXM917560:RXT917564 SHI917560:SHP917564 SRE917560:SRL917564 TBA917560:TBH917564 TKW917560:TLD917564 TUS917560:TUZ917564 UEO917560:UEV917564 UOK917560:UOR917564 UYG917560:UYN917564 VIC917560:VIJ917564 VRY917560:VSF917564 WBU917560:WCB917564 WLQ917560:WLX917564 WVM917560:WVT917564 D983096:K983100 JA983096:JH983100 SW983096:TD983100 ACS983096:ACZ983100 AMO983096:AMV983100 AWK983096:AWR983100 BGG983096:BGN983100 BQC983096:BQJ983100 BZY983096:CAF983100 CJU983096:CKB983100 CTQ983096:CTX983100 DDM983096:DDT983100 DNI983096:DNP983100 DXE983096:DXL983100 EHA983096:EHH983100 EQW983096:ERD983100 FAS983096:FAZ983100 FKO983096:FKV983100 FUK983096:FUR983100 GEG983096:GEN983100 GOC983096:GOJ983100 GXY983096:GYF983100 HHU983096:HIB983100 HRQ983096:HRX983100 IBM983096:IBT983100 ILI983096:ILP983100 IVE983096:IVL983100 JFA983096:JFH983100 JOW983096:JPD983100 JYS983096:JYZ983100 KIO983096:KIV983100 KSK983096:KSR983100 LCG983096:LCN983100 LMC983096:LMJ983100 LVY983096:LWF983100 MFU983096:MGB983100 MPQ983096:MPX983100 MZM983096:MZT983100 NJI983096:NJP983100 NTE983096:NTL983100 ODA983096:ODH983100 OMW983096:OND983100 OWS983096:OWZ983100 PGO983096:PGV983100 PQK983096:PQR983100 QAG983096:QAN983100 QKC983096:QKJ983100 QTY983096:QUF983100 RDU983096:REB983100 RNQ983096:RNX983100 RXM983096:RXT983100 SHI983096:SHP983100 SRE983096:SRL983100 TBA983096:TBH983100 TKW983096:TLD983100 TUS983096:TUZ983100 UEO983096:UEV983100 UOK983096:UOR983100 UYG983096:UYN983100 VIC983096:VIJ983100 VRY983096:VSF983100 WBU983096:WCB983100 WLQ983096:WLX983100 WVM983096:WVT983100 AF62:AH69 KC62:KD69 TY62:TZ69 ADU62:ADV69 ANQ62:ANR69 AXM62:AXN69 BHI62:BHJ69 BRE62:BRF69 CBA62:CBB69 CKW62:CKX69 CUS62:CUT69 DEO62:DEP69 DOK62:DOL69 DYG62:DYH69 EIC62:EID69 ERY62:ERZ69 FBU62:FBV69 FLQ62:FLR69 FVM62:FVN69 GFI62:GFJ69 GPE62:GPF69 GZA62:GZB69 HIW62:HIX69 HSS62:HST69 ICO62:ICP69 IMK62:IML69 IWG62:IWH69 JGC62:JGD69 JPY62:JPZ69 JZU62:JZV69 KJQ62:KJR69 KTM62:KTN69 LDI62:LDJ69 LNE62:LNF69 LXA62:LXB69 MGW62:MGX69 MQS62:MQT69 NAO62:NAP69 NKK62:NKL69 NUG62:NUH69 OEC62:OED69 ONY62:ONZ69 OXU62:OXV69 PHQ62:PHR69 PRM62:PRN69 QBI62:QBJ69 QLE62:QLF69 QVA62:QVB69 REW62:REX69 ROS62:ROT69 RYO62:RYP69 SIK62:SIL69 SSG62:SSH69 TCC62:TCD69 TLY62:TLZ69 TVU62:TVV69 UFQ62:UFR69 UPM62:UPN69 UZI62:UZJ69 VJE62:VJF69 VTA62:VTB69 WCW62:WCX69 WMS62:WMT69 WWO62:WWP69 AF65600:AH65607 KC65600:KD65607 TY65600:TZ65607 ADU65600:ADV65607 ANQ65600:ANR65607 AXM65600:AXN65607 BHI65600:BHJ65607 BRE65600:BRF65607 CBA65600:CBB65607 CKW65600:CKX65607 CUS65600:CUT65607 DEO65600:DEP65607 DOK65600:DOL65607 DYG65600:DYH65607 EIC65600:EID65607 ERY65600:ERZ65607 FBU65600:FBV65607 FLQ65600:FLR65607 FVM65600:FVN65607 GFI65600:GFJ65607 GPE65600:GPF65607 GZA65600:GZB65607 HIW65600:HIX65607 HSS65600:HST65607 ICO65600:ICP65607 IMK65600:IML65607 IWG65600:IWH65607 JGC65600:JGD65607 JPY65600:JPZ65607 JZU65600:JZV65607 KJQ65600:KJR65607 KTM65600:KTN65607 LDI65600:LDJ65607 LNE65600:LNF65607 LXA65600:LXB65607 MGW65600:MGX65607 MQS65600:MQT65607 NAO65600:NAP65607 NKK65600:NKL65607 NUG65600:NUH65607 OEC65600:OED65607 ONY65600:ONZ65607 OXU65600:OXV65607 PHQ65600:PHR65607 PRM65600:PRN65607 QBI65600:QBJ65607 QLE65600:QLF65607 QVA65600:QVB65607 REW65600:REX65607 ROS65600:ROT65607 RYO65600:RYP65607 SIK65600:SIL65607 SSG65600:SSH65607 TCC65600:TCD65607 TLY65600:TLZ65607 TVU65600:TVV65607 UFQ65600:UFR65607 UPM65600:UPN65607 UZI65600:UZJ65607 VJE65600:VJF65607 VTA65600:VTB65607 WCW65600:WCX65607 WMS65600:WMT65607 WWO65600:WWP65607 AF131136:AH131143 KC131136:KD131143 TY131136:TZ131143 ADU131136:ADV131143 ANQ131136:ANR131143 AXM131136:AXN131143 BHI131136:BHJ131143 BRE131136:BRF131143 CBA131136:CBB131143 CKW131136:CKX131143 CUS131136:CUT131143 DEO131136:DEP131143 DOK131136:DOL131143 DYG131136:DYH131143 EIC131136:EID131143 ERY131136:ERZ131143 FBU131136:FBV131143 FLQ131136:FLR131143 FVM131136:FVN131143 GFI131136:GFJ131143 GPE131136:GPF131143 GZA131136:GZB131143 HIW131136:HIX131143 HSS131136:HST131143 ICO131136:ICP131143 IMK131136:IML131143 IWG131136:IWH131143 JGC131136:JGD131143 JPY131136:JPZ131143 JZU131136:JZV131143 KJQ131136:KJR131143 KTM131136:KTN131143 LDI131136:LDJ131143 LNE131136:LNF131143 LXA131136:LXB131143 MGW131136:MGX131143 MQS131136:MQT131143 NAO131136:NAP131143 NKK131136:NKL131143 NUG131136:NUH131143 OEC131136:OED131143 ONY131136:ONZ131143 OXU131136:OXV131143 PHQ131136:PHR131143 PRM131136:PRN131143 QBI131136:QBJ131143 QLE131136:QLF131143 QVA131136:QVB131143 REW131136:REX131143 ROS131136:ROT131143 RYO131136:RYP131143 SIK131136:SIL131143 SSG131136:SSH131143 TCC131136:TCD131143 TLY131136:TLZ131143 TVU131136:TVV131143 UFQ131136:UFR131143 UPM131136:UPN131143 UZI131136:UZJ131143 VJE131136:VJF131143 VTA131136:VTB131143 WCW131136:WCX131143 WMS131136:WMT131143 WWO131136:WWP131143 AF196672:AH196679 KC196672:KD196679 TY196672:TZ196679 ADU196672:ADV196679 ANQ196672:ANR196679 AXM196672:AXN196679 BHI196672:BHJ196679 BRE196672:BRF196679 CBA196672:CBB196679 CKW196672:CKX196679 CUS196672:CUT196679 DEO196672:DEP196679 DOK196672:DOL196679 DYG196672:DYH196679 EIC196672:EID196679 ERY196672:ERZ196679 FBU196672:FBV196679 FLQ196672:FLR196679 FVM196672:FVN196679 GFI196672:GFJ196679 GPE196672:GPF196679 GZA196672:GZB196679 HIW196672:HIX196679 HSS196672:HST196679 ICO196672:ICP196679 IMK196672:IML196679 IWG196672:IWH196679 JGC196672:JGD196679 JPY196672:JPZ196679 JZU196672:JZV196679 KJQ196672:KJR196679 KTM196672:KTN196679 LDI196672:LDJ196679 LNE196672:LNF196679 LXA196672:LXB196679 MGW196672:MGX196679 MQS196672:MQT196679 NAO196672:NAP196679 NKK196672:NKL196679 NUG196672:NUH196679 OEC196672:OED196679 ONY196672:ONZ196679 OXU196672:OXV196679 PHQ196672:PHR196679 PRM196672:PRN196679 QBI196672:QBJ196679 QLE196672:QLF196679 QVA196672:QVB196679 REW196672:REX196679 ROS196672:ROT196679 RYO196672:RYP196679 SIK196672:SIL196679 SSG196672:SSH196679 TCC196672:TCD196679 TLY196672:TLZ196679 TVU196672:TVV196679 UFQ196672:UFR196679 UPM196672:UPN196679 UZI196672:UZJ196679 VJE196672:VJF196679 VTA196672:VTB196679 WCW196672:WCX196679 WMS196672:WMT196679 WWO196672:WWP196679 AF262208:AH262215 KC262208:KD262215 TY262208:TZ262215 ADU262208:ADV262215 ANQ262208:ANR262215 AXM262208:AXN262215 BHI262208:BHJ262215 BRE262208:BRF262215 CBA262208:CBB262215 CKW262208:CKX262215 CUS262208:CUT262215 DEO262208:DEP262215 DOK262208:DOL262215 DYG262208:DYH262215 EIC262208:EID262215 ERY262208:ERZ262215 FBU262208:FBV262215 FLQ262208:FLR262215 FVM262208:FVN262215 GFI262208:GFJ262215 GPE262208:GPF262215 GZA262208:GZB262215 HIW262208:HIX262215 HSS262208:HST262215 ICO262208:ICP262215 IMK262208:IML262215 IWG262208:IWH262215 JGC262208:JGD262215 JPY262208:JPZ262215 JZU262208:JZV262215 KJQ262208:KJR262215 KTM262208:KTN262215 LDI262208:LDJ262215 LNE262208:LNF262215 LXA262208:LXB262215 MGW262208:MGX262215 MQS262208:MQT262215 NAO262208:NAP262215 NKK262208:NKL262215 NUG262208:NUH262215 OEC262208:OED262215 ONY262208:ONZ262215 OXU262208:OXV262215 PHQ262208:PHR262215 PRM262208:PRN262215 QBI262208:QBJ262215 QLE262208:QLF262215 QVA262208:QVB262215 REW262208:REX262215 ROS262208:ROT262215 RYO262208:RYP262215 SIK262208:SIL262215 SSG262208:SSH262215 TCC262208:TCD262215 TLY262208:TLZ262215 TVU262208:TVV262215 UFQ262208:UFR262215 UPM262208:UPN262215 UZI262208:UZJ262215 VJE262208:VJF262215 VTA262208:VTB262215 WCW262208:WCX262215 WMS262208:WMT262215 WWO262208:WWP262215 AF327744:AH327751 KC327744:KD327751 TY327744:TZ327751 ADU327744:ADV327751 ANQ327744:ANR327751 AXM327744:AXN327751 BHI327744:BHJ327751 BRE327744:BRF327751 CBA327744:CBB327751 CKW327744:CKX327751 CUS327744:CUT327751 DEO327744:DEP327751 DOK327744:DOL327751 DYG327744:DYH327751 EIC327744:EID327751 ERY327744:ERZ327751 FBU327744:FBV327751 FLQ327744:FLR327751 FVM327744:FVN327751 GFI327744:GFJ327751 GPE327744:GPF327751 GZA327744:GZB327751 HIW327744:HIX327751 HSS327744:HST327751 ICO327744:ICP327751 IMK327744:IML327751 IWG327744:IWH327751 JGC327744:JGD327751 JPY327744:JPZ327751 JZU327744:JZV327751 KJQ327744:KJR327751 KTM327744:KTN327751 LDI327744:LDJ327751 LNE327744:LNF327751 LXA327744:LXB327751 MGW327744:MGX327751 MQS327744:MQT327751 NAO327744:NAP327751 NKK327744:NKL327751 NUG327744:NUH327751 OEC327744:OED327751 ONY327744:ONZ327751 OXU327744:OXV327751 PHQ327744:PHR327751 PRM327744:PRN327751 QBI327744:QBJ327751 QLE327744:QLF327751 QVA327744:QVB327751 REW327744:REX327751 ROS327744:ROT327751 RYO327744:RYP327751 SIK327744:SIL327751 SSG327744:SSH327751 TCC327744:TCD327751 TLY327744:TLZ327751 TVU327744:TVV327751 UFQ327744:UFR327751 UPM327744:UPN327751 UZI327744:UZJ327751 VJE327744:VJF327751 VTA327744:VTB327751 WCW327744:WCX327751 WMS327744:WMT327751 WWO327744:WWP327751 AF393280:AH393287 KC393280:KD393287 TY393280:TZ393287 ADU393280:ADV393287 ANQ393280:ANR393287 AXM393280:AXN393287 BHI393280:BHJ393287 BRE393280:BRF393287 CBA393280:CBB393287 CKW393280:CKX393287 CUS393280:CUT393287 DEO393280:DEP393287 DOK393280:DOL393287 DYG393280:DYH393287 EIC393280:EID393287 ERY393280:ERZ393287 FBU393280:FBV393287 FLQ393280:FLR393287 FVM393280:FVN393287 GFI393280:GFJ393287 GPE393280:GPF393287 GZA393280:GZB393287 HIW393280:HIX393287 HSS393280:HST393287 ICO393280:ICP393287 IMK393280:IML393287 IWG393280:IWH393287 JGC393280:JGD393287 JPY393280:JPZ393287 JZU393280:JZV393287 KJQ393280:KJR393287 KTM393280:KTN393287 LDI393280:LDJ393287 LNE393280:LNF393287 LXA393280:LXB393287 MGW393280:MGX393287 MQS393280:MQT393287 NAO393280:NAP393287 NKK393280:NKL393287 NUG393280:NUH393287 OEC393280:OED393287 ONY393280:ONZ393287 OXU393280:OXV393287 PHQ393280:PHR393287 PRM393280:PRN393287 QBI393280:QBJ393287 QLE393280:QLF393287 QVA393280:QVB393287 REW393280:REX393287 ROS393280:ROT393287 RYO393280:RYP393287 SIK393280:SIL393287 SSG393280:SSH393287 TCC393280:TCD393287 TLY393280:TLZ393287 TVU393280:TVV393287 UFQ393280:UFR393287 UPM393280:UPN393287 UZI393280:UZJ393287 VJE393280:VJF393287 VTA393280:VTB393287 WCW393280:WCX393287 WMS393280:WMT393287 WWO393280:WWP393287 AF458816:AH458823 KC458816:KD458823 TY458816:TZ458823 ADU458816:ADV458823 ANQ458816:ANR458823 AXM458816:AXN458823 BHI458816:BHJ458823 BRE458816:BRF458823 CBA458816:CBB458823 CKW458816:CKX458823 CUS458816:CUT458823 DEO458816:DEP458823 DOK458816:DOL458823 DYG458816:DYH458823 EIC458816:EID458823 ERY458816:ERZ458823 FBU458816:FBV458823 FLQ458816:FLR458823 FVM458816:FVN458823 GFI458816:GFJ458823 GPE458816:GPF458823 GZA458816:GZB458823 HIW458816:HIX458823 HSS458816:HST458823 ICO458816:ICP458823 IMK458816:IML458823 IWG458816:IWH458823 JGC458816:JGD458823 JPY458816:JPZ458823 JZU458816:JZV458823 KJQ458816:KJR458823 KTM458816:KTN458823 LDI458816:LDJ458823 LNE458816:LNF458823 LXA458816:LXB458823 MGW458816:MGX458823 MQS458816:MQT458823 NAO458816:NAP458823 NKK458816:NKL458823 NUG458816:NUH458823 OEC458816:OED458823 ONY458816:ONZ458823 OXU458816:OXV458823 PHQ458816:PHR458823 PRM458816:PRN458823 QBI458816:QBJ458823 QLE458816:QLF458823 QVA458816:QVB458823 REW458816:REX458823 ROS458816:ROT458823 RYO458816:RYP458823 SIK458816:SIL458823 SSG458816:SSH458823 TCC458816:TCD458823 TLY458816:TLZ458823 TVU458816:TVV458823 UFQ458816:UFR458823 UPM458816:UPN458823 UZI458816:UZJ458823 VJE458816:VJF458823 VTA458816:VTB458823 WCW458816:WCX458823 WMS458816:WMT458823 WWO458816:WWP458823 AF524352:AH524359 KC524352:KD524359 TY524352:TZ524359 ADU524352:ADV524359 ANQ524352:ANR524359 AXM524352:AXN524359 BHI524352:BHJ524359 BRE524352:BRF524359 CBA524352:CBB524359 CKW524352:CKX524359 CUS524352:CUT524359 DEO524352:DEP524359 DOK524352:DOL524359 DYG524352:DYH524359 EIC524352:EID524359 ERY524352:ERZ524359 FBU524352:FBV524359 FLQ524352:FLR524359 FVM524352:FVN524359 GFI524352:GFJ524359 GPE524352:GPF524359 GZA524352:GZB524359 HIW524352:HIX524359 HSS524352:HST524359 ICO524352:ICP524359 IMK524352:IML524359 IWG524352:IWH524359 JGC524352:JGD524359 JPY524352:JPZ524359 JZU524352:JZV524359 KJQ524352:KJR524359 KTM524352:KTN524359 LDI524352:LDJ524359 LNE524352:LNF524359 LXA524352:LXB524359 MGW524352:MGX524359 MQS524352:MQT524359 NAO524352:NAP524359 NKK524352:NKL524359 NUG524352:NUH524359 OEC524352:OED524359 ONY524352:ONZ524359 OXU524352:OXV524359 PHQ524352:PHR524359 PRM524352:PRN524359 QBI524352:QBJ524359 QLE524352:QLF524359 QVA524352:QVB524359 REW524352:REX524359 ROS524352:ROT524359 RYO524352:RYP524359 SIK524352:SIL524359 SSG524352:SSH524359 TCC524352:TCD524359 TLY524352:TLZ524359 TVU524352:TVV524359 UFQ524352:UFR524359 UPM524352:UPN524359 UZI524352:UZJ524359 VJE524352:VJF524359 VTA524352:VTB524359 WCW524352:WCX524359 WMS524352:WMT524359 WWO524352:WWP524359 AF589888:AH589895 KC589888:KD589895 TY589888:TZ589895 ADU589888:ADV589895 ANQ589888:ANR589895 AXM589888:AXN589895 BHI589888:BHJ589895 BRE589888:BRF589895 CBA589888:CBB589895 CKW589888:CKX589895 CUS589888:CUT589895 DEO589888:DEP589895 DOK589888:DOL589895 DYG589888:DYH589895 EIC589888:EID589895 ERY589888:ERZ589895 FBU589888:FBV589895 FLQ589888:FLR589895 FVM589888:FVN589895 GFI589888:GFJ589895 GPE589888:GPF589895 GZA589888:GZB589895 HIW589888:HIX589895 HSS589888:HST589895 ICO589888:ICP589895 IMK589888:IML589895 IWG589888:IWH589895 JGC589888:JGD589895 JPY589888:JPZ589895 JZU589888:JZV589895 KJQ589888:KJR589895 KTM589888:KTN589895 LDI589888:LDJ589895 LNE589888:LNF589895 LXA589888:LXB589895 MGW589888:MGX589895 MQS589888:MQT589895 NAO589888:NAP589895 NKK589888:NKL589895 NUG589888:NUH589895 OEC589888:OED589895 ONY589888:ONZ589895 OXU589888:OXV589895 PHQ589888:PHR589895 PRM589888:PRN589895 QBI589888:QBJ589895 QLE589888:QLF589895 QVA589888:QVB589895 REW589888:REX589895 ROS589888:ROT589895 RYO589888:RYP589895 SIK589888:SIL589895 SSG589888:SSH589895 TCC589888:TCD589895 TLY589888:TLZ589895 TVU589888:TVV589895 UFQ589888:UFR589895 UPM589888:UPN589895 UZI589888:UZJ589895 VJE589888:VJF589895 VTA589888:VTB589895 WCW589888:WCX589895 WMS589888:WMT589895 WWO589888:WWP589895 AF655424:AH655431 KC655424:KD655431 TY655424:TZ655431 ADU655424:ADV655431 ANQ655424:ANR655431 AXM655424:AXN655431 BHI655424:BHJ655431 BRE655424:BRF655431 CBA655424:CBB655431 CKW655424:CKX655431 CUS655424:CUT655431 DEO655424:DEP655431 DOK655424:DOL655431 DYG655424:DYH655431 EIC655424:EID655431 ERY655424:ERZ655431 FBU655424:FBV655431 FLQ655424:FLR655431 FVM655424:FVN655431 GFI655424:GFJ655431 GPE655424:GPF655431 GZA655424:GZB655431 HIW655424:HIX655431 HSS655424:HST655431 ICO655424:ICP655431 IMK655424:IML655431 IWG655424:IWH655431 JGC655424:JGD655431 JPY655424:JPZ655431 JZU655424:JZV655431 KJQ655424:KJR655431 KTM655424:KTN655431 LDI655424:LDJ655431 LNE655424:LNF655431 LXA655424:LXB655431 MGW655424:MGX655431 MQS655424:MQT655431 NAO655424:NAP655431 NKK655424:NKL655431 NUG655424:NUH655431 OEC655424:OED655431 ONY655424:ONZ655431 OXU655424:OXV655431 PHQ655424:PHR655431 PRM655424:PRN655431 QBI655424:QBJ655431 QLE655424:QLF655431 QVA655424:QVB655431 REW655424:REX655431 ROS655424:ROT655431 RYO655424:RYP655431 SIK655424:SIL655431 SSG655424:SSH655431 TCC655424:TCD655431 TLY655424:TLZ655431 TVU655424:TVV655431 UFQ655424:UFR655431 UPM655424:UPN655431 UZI655424:UZJ655431 VJE655424:VJF655431 VTA655424:VTB655431 WCW655424:WCX655431 WMS655424:WMT655431 WWO655424:WWP655431 AF720960:AH720967 KC720960:KD720967 TY720960:TZ720967 ADU720960:ADV720967 ANQ720960:ANR720967 AXM720960:AXN720967 BHI720960:BHJ720967 BRE720960:BRF720967 CBA720960:CBB720967 CKW720960:CKX720967 CUS720960:CUT720967 DEO720960:DEP720967 DOK720960:DOL720967 DYG720960:DYH720967 EIC720960:EID720967 ERY720960:ERZ720967 FBU720960:FBV720967 FLQ720960:FLR720967 FVM720960:FVN720967 GFI720960:GFJ720967 GPE720960:GPF720967 GZA720960:GZB720967 HIW720960:HIX720967 HSS720960:HST720967 ICO720960:ICP720967 IMK720960:IML720967 IWG720960:IWH720967 JGC720960:JGD720967 JPY720960:JPZ720967 JZU720960:JZV720967 KJQ720960:KJR720967 KTM720960:KTN720967 LDI720960:LDJ720967 LNE720960:LNF720967 LXA720960:LXB720967 MGW720960:MGX720967 MQS720960:MQT720967 NAO720960:NAP720967 NKK720960:NKL720967 NUG720960:NUH720967 OEC720960:OED720967 ONY720960:ONZ720967 OXU720960:OXV720967 PHQ720960:PHR720967 PRM720960:PRN720967 QBI720960:QBJ720967 QLE720960:QLF720967 QVA720960:QVB720967 REW720960:REX720967 ROS720960:ROT720967 RYO720960:RYP720967 SIK720960:SIL720967 SSG720960:SSH720967 TCC720960:TCD720967 TLY720960:TLZ720967 TVU720960:TVV720967 UFQ720960:UFR720967 UPM720960:UPN720967 UZI720960:UZJ720967 VJE720960:VJF720967 VTA720960:VTB720967 WCW720960:WCX720967 WMS720960:WMT720967 WWO720960:WWP720967 AF786496:AH786503 KC786496:KD786503 TY786496:TZ786503 ADU786496:ADV786503 ANQ786496:ANR786503 AXM786496:AXN786503 BHI786496:BHJ786503 BRE786496:BRF786503 CBA786496:CBB786503 CKW786496:CKX786503 CUS786496:CUT786503 DEO786496:DEP786503 DOK786496:DOL786503 DYG786496:DYH786503 EIC786496:EID786503 ERY786496:ERZ786503 FBU786496:FBV786503 FLQ786496:FLR786503 FVM786496:FVN786503 GFI786496:GFJ786503 GPE786496:GPF786503 GZA786496:GZB786503 HIW786496:HIX786503 HSS786496:HST786503 ICO786496:ICP786503 IMK786496:IML786503 IWG786496:IWH786503 JGC786496:JGD786503 JPY786496:JPZ786503 JZU786496:JZV786503 KJQ786496:KJR786503 KTM786496:KTN786503 LDI786496:LDJ786503 LNE786496:LNF786503 LXA786496:LXB786503 MGW786496:MGX786503 MQS786496:MQT786503 NAO786496:NAP786503 NKK786496:NKL786503 NUG786496:NUH786503 OEC786496:OED786503 ONY786496:ONZ786503 OXU786496:OXV786503 PHQ786496:PHR786503 PRM786496:PRN786503 QBI786496:QBJ786503 QLE786496:QLF786503 QVA786496:QVB786503 REW786496:REX786503 ROS786496:ROT786503 RYO786496:RYP786503 SIK786496:SIL786503 SSG786496:SSH786503 TCC786496:TCD786503 TLY786496:TLZ786503 TVU786496:TVV786503 UFQ786496:UFR786503 UPM786496:UPN786503 UZI786496:UZJ786503 VJE786496:VJF786503 VTA786496:VTB786503 WCW786496:WCX786503 WMS786496:WMT786503 WWO786496:WWP786503 AF852032:AH852039 KC852032:KD852039 TY852032:TZ852039 ADU852032:ADV852039 ANQ852032:ANR852039 AXM852032:AXN852039 BHI852032:BHJ852039 BRE852032:BRF852039 CBA852032:CBB852039 CKW852032:CKX852039 CUS852032:CUT852039 DEO852032:DEP852039 DOK852032:DOL852039 DYG852032:DYH852039 EIC852032:EID852039 ERY852032:ERZ852039 FBU852032:FBV852039 FLQ852032:FLR852039 FVM852032:FVN852039 GFI852032:GFJ852039 GPE852032:GPF852039 GZA852032:GZB852039 HIW852032:HIX852039 HSS852032:HST852039 ICO852032:ICP852039 IMK852032:IML852039 IWG852032:IWH852039 JGC852032:JGD852039 JPY852032:JPZ852039 JZU852032:JZV852039 KJQ852032:KJR852039 KTM852032:KTN852039 LDI852032:LDJ852039 LNE852032:LNF852039 LXA852032:LXB852039 MGW852032:MGX852039 MQS852032:MQT852039 NAO852032:NAP852039 NKK852032:NKL852039 NUG852032:NUH852039 OEC852032:OED852039 ONY852032:ONZ852039 OXU852032:OXV852039 PHQ852032:PHR852039 PRM852032:PRN852039 QBI852032:QBJ852039 QLE852032:QLF852039 QVA852032:QVB852039 REW852032:REX852039 ROS852032:ROT852039 RYO852032:RYP852039 SIK852032:SIL852039 SSG852032:SSH852039 TCC852032:TCD852039 TLY852032:TLZ852039 TVU852032:TVV852039 UFQ852032:UFR852039 UPM852032:UPN852039 UZI852032:UZJ852039 VJE852032:VJF852039 VTA852032:VTB852039 WCW852032:WCX852039 WMS852032:WMT852039 WWO852032:WWP852039 AF917568:AH917575 KC917568:KD917575 TY917568:TZ917575 ADU917568:ADV917575 ANQ917568:ANR917575 AXM917568:AXN917575 BHI917568:BHJ917575 BRE917568:BRF917575 CBA917568:CBB917575 CKW917568:CKX917575 CUS917568:CUT917575 DEO917568:DEP917575 DOK917568:DOL917575 DYG917568:DYH917575 EIC917568:EID917575 ERY917568:ERZ917575 FBU917568:FBV917575 FLQ917568:FLR917575 FVM917568:FVN917575 GFI917568:GFJ917575 GPE917568:GPF917575 GZA917568:GZB917575 HIW917568:HIX917575 HSS917568:HST917575 ICO917568:ICP917575 IMK917568:IML917575 IWG917568:IWH917575 JGC917568:JGD917575 JPY917568:JPZ917575 JZU917568:JZV917575 KJQ917568:KJR917575 KTM917568:KTN917575 LDI917568:LDJ917575 LNE917568:LNF917575 LXA917568:LXB917575 MGW917568:MGX917575 MQS917568:MQT917575 NAO917568:NAP917575 NKK917568:NKL917575 NUG917568:NUH917575 OEC917568:OED917575 ONY917568:ONZ917575 OXU917568:OXV917575 PHQ917568:PHR917575 PRM917568:PRN917575 QBI917568:QBJ917575 QLE917568:QLF917575 QVA917568:QVB917575 REW917568:REX917575 ROS917568:ROT917575 RYO917568:RYP917575 SIK917568:SIL917575 SSG917568:SSH917575 TCC917568:TCD917575 TLY917568:TLZ917575 TVU917568:TVV917575 UFQ917568:UFR917575 UPM917568:UPN917575 UZI917568:UZJ917575 VJE917568:VJF917575 VTA917568:VTB917575 WCW917568:WCX917575 WMS917568:WMT917575 WWO917568:WWP917575 AF983104:AH983111 KC983104:KD983111 TY983104:TZ983111 ADU983104:ADV983111 ANQ983104:ANR983111 AXM983104:AXN983111 BHI983104:BHJ983111 BRE983104:BRF983111 CBA983104:CBB983111 CKW983104:CKX983111 CUS983104:CUT983111 DEO983104:DEP983111 DOK983104:DOL983111 DYG983104:DYH983111 EIC983104:EID983111 ERY983104:ERZ983111 FBU983104:FBV983111 FLQ983104:FLR983111 FVM983104:FVN983111 GFI983104:GFJ983111 GPE983104:GPF983111 GZA983104:GZB983111 HIW983104:HIX983111 HSS983104:HST983111 ICO983104:ICP983111 IMK983104:IML983111 IWG983104:IWH983111 JGC983104:JGD983111 JPY983104:JPZ983111 JZU983104:JZV983111 KJQ983104:KJR983111 KTM983104:KTN983111 LDI983104:LDJ983111 LNE983104:LNF983111 LXA983104:LXB983111 MGW983104:MGX983111 MQS983104:MQT983111 NAO983104:NAP983111 NKK983104:NKL983111 NUG983104:NUH983111 OEC983104:OED983111 ONY983104:ONZ983111 OXU983104:OXV983111 PHQ983104:PHR983111 PRM983104:PRN983111 QBI983104:QBJ983111 QLE983104:QLF983111 QVA983104:QVB983111 REW983104:REX983111 ROS983104:ROT983111 RYO983104:RYP983111 SIK983104:SIL983111 SSG983104:SSH983111 TCC983104:TCD983111 TLY983104:TLZ983111 TVU983104:TVV983111 UFQ983104:UFR983111 UPM983104:UPN983111 UZI983104:UZJ983111 VJE983104:VJF983111 VTA983104:VTB983111 WCW983104:WCX983111 WMS983104:WMT983111 WWO983104:WWP983111 AI62:AJ65 KE62:KF65 UA62:UB65 ADW62:ADX65 ANS62:ANT65 AXO62:AXP65 BHK62:BHL65 BRG62:BRH65 CBC62:CBD65 CKY62:CKZ65 CUU62:CUV65 DEQ62:DER65 DOM62:DON65 DYI62:DYJ65 EIE62:EIF65 ESA62:ESB65 FBW62:FBX65 FLS62:FLT65 FVO62:FVP65 GFK62:GFL65 GPG62:GPH65 GZC62:GZD65 HIY62:HIZ65 HSU62:HSV65 ICQ62:ICR65 IMM62:IMN65 IWI62:IWJ65 JGE62:JGF65 JQA62:JQB65 JZW62:JZX65 KJS62:KJT65 KTO62:KTP65 LDK62:LDL65 LNG62:LNH65 LXC62:LXD65 MGY62:MGZ65 MQU62:MQV65 NAQ62:NAR65 NKM62:NKN65 NUI62:NUJ65 OEE62:OEF65 OOA62:OOB65 OXW62:OXX65 PHS62:PHT65 PRO62:PRP65 QBK62:QBL65 QLG62:QLH65 QVC62:QVD65 REY62:REZ65 ROU62:ROV65 RYQ62:RYR65 SIM62:SIN65 SSI62:SSJ65 TCE62:TCF65 TMA62:TMB65 TVW62:TVX65 UFS62:UFT65 UPO62:UPP65 UZK62:UZL65 VJG62:VJH65 VTC62:VTD65 WCY62:WCZ65 WMU62:WMV65 WWQ62:WWR65 AI65600:AJ65603 KE65600:KF65603 UA65600:UB65603 ADW65600:ADX65603 ANS65600:ANT65603 AXO65600:AXP65603 BHK65600:BHL65603 BRG65600:BRH65603 CBC65600:CBD65603 CKY65600:CKZ65603 CUU65600:CUV65603 DEQ65600:DER65603 DOM65600:DON65603 DYI65600:DYJ65603 EIE65600:EIF65603 ESA65600:ESB65603 FBW65600:FBX65603 FLS65600:FLT65603 FVO65600:FVP65603 GFK65600:GFL65603 GPG65600:GPH65603 GZC65600:GZD65603 HIY65600:HIZ65603 HSU65600:HSV65603 ICQ65600:ICR65603 IMM65600:IMN65603 IWI65600:IWJ65603 JGE65600:JGF65603 JQA65600:JQB65603 JZW65600:JZX65603 KJS65600:KJT65603 KTO65600:KTP65603 LDK65600:LDL65603 LNG65600:LNH65603 LXC65600:LXD65603 MGY65600:MGZ65603 MQU65600:MQV65603 NAQ65600:NAR65603 NKM65600:NKN65603 NUI65600:NUJ65603 OEE65600:OEF65603 OOA65600:OOB65603 OXW65600:OXX65603 PHS65600:PHT65603 PRO65600:PRP65603 QBK65600:QBL65603 QLG65600:QLH65603 QVC65600:QVD65603 REY65600:REZ65603 ROU65600:ROV65603 RYQ65600:RYR65603 SIM65600:SIN65603 SSI65600:SSJ65603 TCE65600:TCF65603 TMA65600:TMB65603 TVW65600:TVX65603 UFS65600:UFT65603 UPO65600:UPP65603 UZK65600:UZL65603 VJG65600:VJH65603 VTC65600:VTD65603 WCY65600:WCZ65603 WMU65600:WMV65603 WWQ65600:WWR65603 AI131136:AJ131139 KE131136:KF131139 UA131136:UB131139 ADW131136:ADX131139 ANS131136:ANT131139 AXO131136:AXP131139 BHK131136:BHL131139 BRG131136:BRH131139 CBC131136:CBD131139 CKY131136:CKZ131139 CUU131136:CUV131139 DEQ131136:DER131139 DOM131136:DON131139 DYI131136:DYJ131139 EIE131136:EIF131139 ESA131136:ESB131139 FBW131136:FBX131139 FLS131136:FLT131139 FVO131136:FVP131139 GFK131136:GFL131139 GPG131136:GPH131139 GZC131136:GZD131139 HIY131136:HIZ131139 HSU131136:HSV131139 ICQ131136:ICR131139 IMM131136:IMN131139 IWI131136:IWJ131139 JGE131136:JGF131139 JQA131136:JQB131139 JZW131136:JZX131139 KJS131136:KJT131139 KTO131136:KTP131139 LDK131136:LDL131139 LNG131136:LNH131139 LXC131136:LXD131139 MGY131136:MGZ131139 MQU131136:MQV131139 NAQ131136:NAR131139 NKM131136:NKN131139 NUI131136:NUJ131139 OEE131136:OEF131139 OOA131136:OOB131139 OXW131136:OXX131139 PHS131136:PHT131139 PRO131136:PRP131139 QBK131136:QBL131139 QLG131136:QLH131139 QVC131136:QVD131139 REY131136:REZ131139 ROU131136:ROV131139 RYQ131136:RYR131139 SIM131136:SIN131139 SSI131136:SSJ131139 TCE131136:TCF131139 TMA131136:TMB131139 TVW131136:TVX131139 UFS131136:UFT131139 UPO131136:UPP131139 UZK131136:UZL131139 VJG131136:VJH131139 VTC131136:VTD131139 WCY131136:WCZ131139 WMU131136:WMV131139 WWQ131136:WWR131139 AI196672:AJ196675 KE196672:KF196675 UA196672:UB196675 ADW196672:ADX196675 ANS196672:ANT196675 AXO196672:AXP196675 BHK196672:BHL196675 BRG196672:BRH196675 CBC196672:CBD196675 CKY196672:CKZ196675 CUU196672:CUV196675 DEQ196672:DER196675 DOM196672:DON196675 DYI196672:DYJ196675 EIE196672:EIF196675 ESA196672:ESB196675 FBW196672:FBX196675 FLS196672:FLT196675 FVO196672:FVP196675 GFK196672:GFL196675 GPG196672:GPH196675 GZC196672:GZD196675 HIY196672:HIZ196675 HSU196672:HSV196675 ICQ196672:ICR196675 IMM196672:IMN196675 IWI196672:IWJ196675 JGE196672:JGF196675 JQA196672:JQB196675 JZW196672:JZX196675 KJS196672:KJT196675 KTO196672:KTP196675 LDK196672:LDL196675 LNG196672:LNH196675 LXC196672:LXD196675 MGY196672:MGZ196675 MQU196672:MQV196675 NAQ196672:NAR196675 NKM196672:NKN196675 NUI196672:NUJ196675 OEE196672:OEF196675 OOA196672:OOB196675 OXW196672:OXX196675 PHS196672:PHT196675 PRO196672:PRP196675 QBK196672:QBL196675 QLG196672:QLH196675 QVC196672:QVD196675 REY196672:REZ196675 ROU196672:ROV196675 RYQ196672:RYR196675 SIM196672:SIN196675 SSI196672:SSJ196675 TCE196672:TCF196675 TMA196672:TMB196675 TVW196672:TVX196675 UFS196672:UFT196675 UPO196672:UPP196675 UZK196672:UZL196675 VJG196672:VJH196675 VTC196672:VTD196675 WCY196672:WCZ196675 WMU196672:WMV196675 WWQ196672:WWR196675 AI262208:AJ262211 KE262208:KF262211 UA262208:UB262211 ADW262208:ADX262211 ANS262208:ANT262211 AXO262208:AXP262211 BHK262208:BHL262211 BRG262208:BRH262211 CBC262208:CBD262211 CKY262208:CKZ262211 CUU262208:CUV262211 DEQ262208:DER262211 DOM262208:DON262211 DYI262208:DYJ262211 EIE262208:EIF262211 ESA262208:ESB262211 FBW262208:FBX262211 FLS262208:FLT262211 FVO262208:FVP262211 GFK262208:GFL262211 GPG262208:GPH262211 GZC262208:GZD262211 HIY262208:HIZ262211 HSU262208:HSV262211 ICQ262208:ICR262211 IMM262208:IMN262211 IWI262208:IWJ262211 JGE262208:JGF262211 JQA262208:JQB262211 JZW262208:JZX262211 KJS262208:KJT262211 KTO262208:KTP262211 LDK262208:LDL262211 LNG262208:LNH262211 LXC262208:LXD262211 MGY262208:MGZ262211 MQU262208:MQV262211 NAQ262208:NAR262211 NKM262208:NKN262211 NUI262208:NUJ262211 OEE262208:OEF262211 OOA262208:OOB262211 OXW262208:OXX262211 PHS262208:PHT262211 PRO262208:PRP262211 QBK262208:QBL262211 QLG262208:QLH262211 QVC262208:QVD262211 REY262208:REZ262211 ROU262208:ROV262211 RYQ262208:RYR262211 SIM262208:SIN262211 SSI262208:SSJ262211 TCE262208:TCF262211 TMA262208:TMB262211 TVW262208:TVX262211 UFS262208:UFT262211 UPO262208:UPP262211 UZK262208:UZL262211 VJG262208:VJH262211 VTC262208:VTD262211 WCY262208:WCZ262211 WMU262208:WMV262211 WWQ262208:WWR262211 AI327744:AJ327747 KE327744:KF327747 UA327744:UB327747 ADW327744:ADX327747 ANS327744:ANT327747 AXO327744:AXP327747 BHK327744:BHL327747 BRG327744:BRH327747 CBC327744:CBD327747 CKY327744:CKZ327747 CUU327744:CUV327747 DEQ327744:DER327747 DOM327744:DON327747 DYI327744:DYJ327747 EIE327744:EIF327747 ESA327744:ESB327747 FBW327744:FBX327747 FLS327744:FLT327747 FVO327744:FVP327747 GFK327744:GFL327747 GPG327744:GPH327747 GZC327744:GZD327747 HIY327744:HIZ327747 HSU327744:HSV327747 ICQ327744:ICR327747 IMM327744:IMN327747 IWI327744:IWJ327747 JGE327744:JGF327747 JQA327744:JQB327747 JZW327744:JZX327747 KJS327744:KJT327747 KTO327744:KTP327747 LDK327744:LDL327747 LNG327744:LNH327747 LXC327744:LXD327747 MGY327744:MGZ327747 MQU327744:MQV327747 NAQ327744:NAR327747 NKM327744:NKN327747 NUI327744:NUJ327747 OEE327744:OEF327747 OOA327744:OOB327747 OXW327744:OXX327747 PHS327744:PHT327747 PRO327744:PRP327747 QBK327744:QBL327747 QLG327744:QLH327747 QVC327744:QVD327747 REY327744:REZ327747 ROU327744:ROV327747 RYQ327744:RYR327747 SIM327744:SIN327747 SSI327744:SSJ327747 TCE327744:TCF327747 TMA327744:TMB327747 TVW327744:TVX327747 UFS327744:UFT327747 UPO327744:UPP327747 UZK327744:UZL327747 VJG327744:VJH327747 VTC327744:VTD327747 WCY327744:WCZ327747 WMU327744:WMV327747 WWQ327744:WWR327747 AI393280:AJ393283 KE393280:KF393283 UA393280:UB393283 ADW393280:ADX393283 ANS393280:ANT393283 AXO393280:AXP393283 BHK393280:BHL393283 BRG393280:BRH393283 CBC393280:CBD393283 CKY393280:CKZ393283 CUU393280:CUV393283 DEQ393280:DER393283 DOM393280:DON393283 DYI393280:DYJ393283 EIE393280:EIF393283 ESA393280:ESB393283 FBW393280:FBX393283 FLS393280:FLT393283 FVO393280:FVP393283 GFK393280:GFL393283 GPG393280:GPH393283 GZC393280:GZD393283 HIY393280:HIZ393283 HSU393280:HSV393283 ICQ393280:ICR393283 IMM393280:IMN393283 IWI393280:IWJ393283 JGE393280:JGF393283 JQA393280:JQB393283 JZW393280:JZX393283 KJS393280:KJT393283 KTO393280:KTP393283 LDK393280:LDL393283 LNG393280:LNH393283 LXC393280:LXD393283 MGY393280:MGZ393283 MQU393280:MQV393283 NAQ393280:NAR393283 NKM393280:NKN393283 NUI393280:NUJ393283 OEE393280:OEF393283 OOA393280:OOB393283 OXW393280:OXX393283 PHS393280:PHT393283 PRO393280:PRP393283 QBK393280:QBL393283 QLG393280:QLH393283 QVC393280:QVD393283 REY393280:REZ393283 ROU393280:ROV393283 RYQ393280:RYR393283 SIM393280:SIN393283 SSI393280:SSJ393283 TCE393280:TCF393283 TMA393280:TMB393283 TVW393280:TVX393283 UFS393280:UFT393283 UPO393280:UPP393283 UZK393280:UZL393283 VJG393280:VJH393283 VTC393280:VTD393283 WCY393280:WCZ393283 WMU393280:WMV393283 WWQ393280:WWR393283 AI458816:AJ458819 KE458816:KF458819 UA458816:UB458819 ADW458816:ADX458819 ANS458816:ANT458819 AXO458816:AXP458819 BHK458816:BHL458819 BRG458816:BRH458819 CBC458816:CBD458819 CKY458816:CKZ458819 CUU458816:CUV458819 DEQ458816:DER458819 DOM458816:DON458819 DYI458816:DYJ458819 EIE458816:EIF458819 ESA458816:ESB458819 FBW458816:FBX458819 FLS458816:FLT458819 FVO458816:FVP458819 GFK458816:GFL458819 GPG458816:GPH458819 GZC458816:GZD458819 HIY458816:HIZ458819 HSU458816:HSV458819 ICQ458816:ICR458819 IMM458816:IMN458819 IWI458816:IWJ458819 JGE458816:JGF458819 JQA458816:JQB458819 JZW458816:JZX458819 KJS458816:KJT458819 KTO458816:KTP458819 LDK458816:LDL458819 LNG458816:LNH458819 LXC458816:LXD458819 MGY458816:MGZ458819 MQU458816:MQV458819 NAQ458816:NAR458819 NKM458816:NKN458819 NUI458816:NUJ458819 OEE458816:OEF458819 OOA458816:OOB458819 OXW458816:OXX458819 PHS458816:PHT458819 PRO458816:PRP458819 QBK458816:QBL458819 QLG458816:QLH458819 QVC458816:QVD458819 REY458816:REZ458819 ROU458816:ROV458819 RYQ458816:RYR458819 SIM458816:SIN458819 SSI458816:SSJ458819 TCE458816:TCF458819 TMA458816:TMB458819 TVW458816:TVX458819 UFS458816:UFT458819 UPO458816:UPP458819 UZK458816:UZL458819 VJG458816:VJH458819 VTC458816:VTD458819 WCY458816:WCZ458819 WMU458816:WMV458819 WWQ458816:WWR458819 AI524352:AJ524355 KE524352:KF524355 UA524352:UB524355 ADW524352:ADX524355 ANS524352:ANT524355 AXO524352:AXP524355 BHK524352:BHL524355 BRG524352:BRH524355 CBC524352:CBD524355 CKY524352:CKZ524355 CUU524352:CUV524355 DEQ524352:DER524355 DOM524352:DON524355 DYI524352:DYJ524355 EIE524352:EIF524355 ESA524352:ESB524355 FBW524352:FBX524355 FLS524352:FLT524355 FVO524352:FVP524355 GFK524352:GFL524355 GPG524352:GPH524355 GZC524352:GZD524355 HIY524352:HIZ524355 HSU524352:HSV524355 ICQ524352:ICR524355 IMM524352:IMN524355 IWI524352:IWJ524355 JGE524352:JGF524355 JQA524352:JQB524355 JZW524352:JZX524355 KJS524352:KJT524355 KTO524352:KTP524355 LDK524352:LDL524355 LNG524352:LNH524355 LXC524352:LXD524355 MGY524352:MGZ524355 MQU524352:MQV524355 NAQ524352:NAR524355 NKM524352:NKN524355 NUI524352:NUJ524355 OEE524352:OEF524355 OOA524352:OOB524355 OXW524352:OXX524355 PHS524352:PHT524355 PRO524352:PRP524355 QBK524352:QBL524355 QLG524352:QLH524355 QVC524352:QVD524355 REY524352:REZ524355 ROU524352:ROV524355 RYQ524352:RYR524355 SIM524352:SIN524355 SSI524352:SSJ524355 TCE524352:TCF524355 TMA524352:TMB524355 TVW524352:TVX524355 UFS524352:UFT524355 UPO524352:UPP524355 UZK524352:UZL524355 VJG524352:VJH524355 VTC524352:VTD524355 WCY524352:WCZ524355 WMU524352:WMV524355 WWQ524352:WWR524355 AI589888:AJ589891 KE589888:KF589891 UA589888:UB589891 ADW589888:ADX589891 ANS589888:ANT589891 AXO589888:AXP589891 BHK589888:BHL589891 BRG589888:BRH589891 CBC589888:CBD589891 CKY589888:CKZ589891 CUU589888:CUV589891 DEQ589888:DER589891 DOM589888:DON589891 DYI589888:DYJ589891 EIE589888:EIF589891 ESA589888:ESB589891 FBW589888:FBX589891 FLS589888:FLT589891 FVO589888:FVP589891 GFK589888:GFL589891 GPG589888:GPH589891 GZC589888:GZD589891 HIY589888:HIZ589891 HSU589888:HSV589891 ICQ589888:ICR589891 IMM589888:IMN589891 IWI589888:IWJ589891 JGE589888:JGF589891 JQA589888:JQB589891 JZW589888:JZX589891 KJS589888:KJT589891 KTO589888:KTP589891 LDK589888:LDL589891 LNG589888:LNH589891 LXC589888:LXD589891 MGY589888:MGZ589891 MQU589888:MQV589891 NAQ589888:NAR589891 NKM589888:NKN589891 NUI589888:NUJ589891 OEE589888:OEF589891 OOA589888:OOB589891 OXW589888:OXX589891 PHS589888:PHT589891 PRO589888:PRP589891 QBK589888:QBL589891 QLG589888:QLH589891 QVC589888:QVD589891 REY589888:REZ589891 ROU589888:ROV589891 RYQ589888:RYR589891 SIM589888:SIN589891 SSI589888:SSJ589891 TCE589888:TCF589891 TMA589888:TMB589891 TVW589888:TVX589891 UFS589888:UFT589891 UPO589888:UPP589891 UZK589888:UZL589891 VJG589888:VJH589891 VTC589888:VTD589891 WCY589888:WCZ589891 WMU589888:WMV589891 WWQ589888:WWR589891 AI655424:AJ655427 KE655424:KF655427 UA655424:UB655427 ADW655424:ADX655427 ANS655424:ANT655427 AXO655424:AXP655427 BHK655424:BHL655427 BRG655424:BRH655427 CBC655424:CBD655427 CKY655424:CKZ655427 CUU655424:CUV655427 DEQ655424:DER655427 DOM655424:DON655427 DYI655424:DYJ655427 EIE655424:EIF655427 ESA655424:ESB655427 FBW655424:FBX655427 FLS655424:FLT655427 FVO655424:FVP655427 GFK655424:GFL655427 GPG655424:GPH655427 GZC655424:GZD655427 HIY655424:HIZ655427 HSU655424:HSV655427 ICQ655424:ICR655427 IMM655424:IMN655427 IWI655424:IWJ655427 JGE655424:JGF655427 JQA655424:JQB655427 JZW655424:JZX655427 KJS655424:KJT655427 KTO655424:KTP655427 LDK655424:LDL655427 LNG655424:LNH655427 LXC655424:LXD655427 MGY655424:MGZ655427 MQU655424:MQV655427 NAQ655424:NAR655427 NKM655424:NKN655427 NUI655424:NUJ655427 OEE655424:OEF655427 OOA655424:OOB655427 OXW655424:OXX655427 PHS655424:PHT655427 PRO655424:PRP655427 QBK655424:QBL655427 QLG655424:QLH655427 QVC655424:QVD655427 REY655424:REZ655427 ROU655424:ROV655427 RYQ655424:RYR655427 SIM655424:SIN655427 SSI655424:SSJ655427 TCE655424:TCF655427 TMA655424:TMB655427 TVW655424:TVX655427 UFS655424:UFT655427 UPO655424:UPP655427 UZK655424:UZL655427 VJG655424:VJH655427 VTC655424:VTD655427 WCY655424:WCZ655427 WMU655424:WMV655427 WWQ655424:WWR655427 AI720960:AJ720963 KE720960:KF720963 UA720960:UB720963 ADW720960:ADX720963 ANS720960:ANT720963 AXO720960:AXP720963 BHK720960:BHL720963 BRG720960:BRH720963 CBC720960:CBD720963 CKY720960:CKZ720963 CUU720960:CUV720963 DEQ720960:DER720963 DOM720960:DON720963 DYI720960:DYJ720963 EIE720960:EIF720963 ESA720960:ESB720963 FBW720960:FBX720963 FLS720960:FLT720963 FVO720960:FVP720963 GFK720960:GFL720963 GPG720960:GPH720963 GZC720960:GZD720963 HIY720960:HIZ720963 HSU720960:HSV720963 ICQ720960:ICR720963 IMM720960:IMN720963 IWI720960:IWJ720963 JGE720960:JGF720963 JQA720960:JQB720963 JZW720960:JZX720963 KJS720960:KJT720963 KTO720960:KTP720963 LDK720960:LDL720963 LNG720960:LNH720963 LXC720960:LXD720963 MGY720960:MGZ720963 MQU720960:MQV720963 NAQ720960:NAR720963 NKM720960:NKN720963 NUI720960:NUJ720963 OEE720960:OEF720963 OOA720960:OOB720963 OXW720960:OXX720963 PHS720960:PHT720963 PRO720960:PRP720963 QBK720960:QBL720963 QLG720960:QLH720963 QVC720960:QVD720963 REY720960:REZ720963 ROU720960:ROV720963 RYQ720960:RYR720963 SIM720960:SIN720963 SSI720960:SSJ720963 TCE720960:TCF720963 TMA720960:TMB720963 TVW720960:TVX720963 UFS720960:UFT720963 UPO720960:UPP720963 UZK720960:UZL720963 VJG720960:VJH720963 VTC720960:VTD720963 WCY720960:WCZ720963 WMU720960:WMV720963 WWQ720960:WWR720963 AI786496:AJ786499 KE786496:KF786499 UA786496:UB786499 ADW786496:ADX786499 ANS786496:ANT786499 AXO786496:AXP786499 BHK786496:BHL786499 BRG786496:BRH786499 CBC786496:CBD786499 CKY786496:CKZ786499 CUU786496:CUV786499 DEQ786496:DER786499 DOM786496:DON786499 DYI786496:DYJ786499 EIE786496:EIF786499 ESA786496:ESB786499 FBW786496:FBX786499 FLS786496:FLT786499 FVO786496:FVP786499 GFK786496:GFL786499 GPG786496:GPH786499 GZC786496:GZD786499 HIY786496:HIZ786499 HSU786496:HSV786499 ICQ786496:ICR786499 IMM786496:IMN786499 IWI786496:IWJ786499 JGE786496:JGF786499 JQA786496:JQB786499 JZW786496:JZX786499 KJS786496:KJT786499 KTO786496:KTP786499 LDK786496:LDL786499 LNG786496:LNH786499 LXC786496:LXD786499 MGY786496:MGZ786499 MQU786496:MQV786499 NAQ786496:NAR786499 NKM786496:NKN786499 NUI786496:NUJ786499 OEE786496:OEF786499 OOA786496:OOB786499 OXW786496:OXX786499 PHS786496:PHT786499 PRO786496:PRP786499 QBK786496:QBL786499 QLG786496:QLH786499 QVC786496:QVD786499 REY786496:REZ786499 ROU786496:ROV786499 RYQ786496:RYR786499 SIM786496:SIN786499 SSI786496:SSJ786499 TCE786496:TCF786499 TMA786496:TMB786499 TVW786496:TVX786499 UFS786496:UFT786499 UPO786496:UPP786499 UZK786496:UZL786499 VJG786496:VJH786499 VTC786496:VTD786499 WCY786496:WCZ786499 WMU786496:WMV786499 WWQ786496:WWR786499 AI852032:AJ852035 KE852032:KF852035 UA852032:UB852035 ADW852032:ADX852035 ANS852032:ANT852035 AXO852032:AXP852035 BHK852032:BHL852035 BRG852032:BRH852035 CBC852032:CBD852035 CKY852032:CKZ852035 CUU852032:CUV852035 DEQ852032:DER852035 DOM852032:DON852035 DYI852032:DYJ852035 EIE852032:EIF852035 ESA852032:ESB852035 FBW852032:FBX852035 FLS852032:FLT852035 FVO852032:FVP852035 GFK852032:GFL852035 GPG852032:GPH852035 GZC852032:GZD852035 HIY852032:HIZ852035 HSU852032:HSV852035 ICQ852032:ICR852035 IMM852032:IMN852035 IWI852032:IWJ852035 JGE852032:JGF852035 JQA852032:JQB852035 JZW852032:JZX852035 KJS852032:KJT852035 KTO852032:KTP852035 LDK852032:LDL852035 LNG852032:LNH852035 LXC852032:LXD852035 MGY852032:MGZ852035 MQU852032:MQV852035 NAQ852032:NAR852035 NKM852032:NKN852035 NUI852032:NUJ852035 OEE852032:OEF852035 OOA852032:OOB852035 OXW852032:OXX852035 PHS852032:PHT852035 PRO852032:PRP852035 QBK852032:QBL852035 QLG852032:QLH852035 QVC852032:QVD852035 REY852032:REZ852035 ROU852032:ROV852035 RYQ852032:RYR852035 SIM852032:SIN852035 SSI852032:SSJ852035 TCE852032:TCF852035 TMA852032:TMB852035 TVW852032:TVX852035 UFS852032:UFT852035 UPO852032:UPP852035 UZK852032:UZL852035 VJG852032:VJH852035 VTC852032:VTD852035 WCY852032:WCZ852035 WMU852032:WMV852035 WWQ852032:WWR852035 AI917568:AJ917571 KE917568:KF917571 UA917568:UB917571 ADW917568:ADX917571 ANS917568:ANT917571 AXO917568:AXP917571 BHK917568:BHL917571 BRG917568:BRH917571 CBC917568:CBD917571 CKY917568:CKZ917571 CUU917568:CUV917571 DEQ917568:DER917571 DOM917568:DON917571 DYI917568:DYJ917571 EIE917568:EIF917571 ESA917568:ESB917571 FBW917568:FBX917571 FLS917568:FLT917571 FVO917568:FVP917571 GFK917568:GFL917571 GPG917568:GPH917571 GZC917568:GZD917571 HIY917568:HIZ917571 HSU917568:HSV917571 ICQ917568:ICR917571 IMM917568:IMN917571 IWI917568:IWJ917571 JGE917568:JGF917571 JQA917568:JQB917571 JZW917568:JZX917571 KJS917568:KJT917571 KTO917568:KTP917571 LDK917568:LDL917571 LNG917568:LNH917571 LXC917568:LXD917571 MGY917568:MGZ917571 MQU917568:MQV917571 NAQ917568:NAR917571 NKM917568:NKN917571 NUI917568:NUJ917571 OEE917568:OEF917571 OOA917568:OOB917571 OXW917568:OXX917571 PHS917568:PHT917571 PRO917568:PRP917571 QBK917568:QBL917571 QLG917568:QLH917571 QVC917568:QVD917571 REY917568:REZ917571 ROU917568:ROV917571 RYQ917568:RYR917571 SIM917568:SIN917571 SSI917568:SSJ917571 TCE917568:TCF917571 TMA917568:TMB917571 TVW917568:TVX917571 UFS917568:UFT917571 UPO917568:UPP917571 UZK917568:UZL917571 VJG917568:VJH917571 VTC917568:VTD917571 WCY917568:WCZ917571 WMU917568:WMV917571 WWQ917568:WWR917571 AI983104:AJ983107 KE983104:KF983107 UA983104:UB983107 ADW983104:ADX983107 ANS983104:ANT983107 AXO983104:AXP983107 BHK983104:BHL983107 BRG983104:BRH983107 CBC983104:CBD983107 CKY983104:CKZ983107 CUU983104:CUV983107 DEQ983104:DER983107 DOM983104:DON983107 DYI983104:DYJ983107 EIE983104:EIF983107 ESA983104:ESB983107 FBW983104:FBX983107 FLS983104:FLT983107 FVO983104:FVP983107 GFK983104:GFL983107 GPG983104:GPH983107 GZC983104:GZD983107 HIY983104:HIZ983107 HSU983104:HSV983107 ICQ983104:ICR983107 IMM983104:IMN983107 IWI983104:IWJ983107 JGE983104:JGF983107 JQA983104:JQB983107 JZW983104:JZX983107 KJS983104:KJT983107 KTO983104:KTP983107 LDK983104:LDL983107 LNG983104:LNH983107 LXC983104:LXD983107 MGY983104:MGZ983107 MQU983104:MQV983107 NAQ983104:NAR983107 NKM983104:NKN983107 NUI983104:NUJ983107 OEE983104:OEF983107 OOA983104:OOB983107 OXW983104:OXX983107 PHS983104:PHT983107 PRO983104:PRP983107 QBK983104:QBL983107 QLG983104:QLH983107 QVC983104:QVD983107 REY983104:REZ983107 ROU983104:ROV983107 RYQ983104:RYR983107 SIM983104:SIN983107 SSI983104:SSJ983107 TCE983104:TCF983107 TMA983104:TMB983107 TVW983104:TVX983107 UFS983104:UFT983107 UPO983104:UPP983107 UZK983104:UZL983107 VJG983104:VJH983107 VTC983104:VTD983107 WCY983104:WCZ983107 WMU983104:WMV983107 WWQ983104:WWR983107 D70:AJ70 JA70:KF70 SW70:UB70 ACS70:ADX70 AMO70:ANT70 AWK70:AXP70 BGG70:BHL70 BQC70:BRH70 BZY70:CBD70 CJU70:CKZ70 CTQ70:CUV70 DDM70:DER70 DNI70:DON70 DXE70:DYJ70 EHA70:EIF70 EQW70:ESB70 FAS70:FBX70 FKO70:FLT70 FUK70:FVP70 GEG70:GFL70 GOC70:GPH70 GXY70:GZD70 HHU70:HIZ70 HRQ70:HSV70 IBM70:ICR70 ILI70:IMN70 IVE70:IWJ70 JFA70:JGF70 JOW70:JQB70 JYS70:JZX70 KIO70:KJT70 KSK70:KTP70 LCG70:LDL70 LMC70:LNH70 LVY70:LXD70 MFU70:MGZ70 MPQ70:MQV70 MZM70:NAR70 NJI70:NKN70 NTE70:NUJ70 ODA70:OEF70 OMW70:OOB70 OWS70:OXX70 PGO70:PHT70 PQK70:PRP70 QAG70:QBL70 QKC70:QLH70 QTY70:QVD70 RDU70:REZ70 RNQ70:ROV70 RXM70:RYR70 SHI70:SIN70 SRE70:SSJ70 TBA70:TCF70 TKW70:TMB70 TUS70:TVX70 UEO70:UFT70 UOK70:UPP70 UYG70:UZL70 VIC70:VJH70 VRY70:VTD70 WBU70:WCZ70 WLQ70:WMV70 WVM70:WWR70 D65608:AJ65608 JA65608:KF65608 SW65608:UB65608 ACS65608:ADX65608 AMO65608:ANT65608 AWK65608:AXP65608 BGG65608:BHL65608 BQC65608:BRH65608 BZY65608:CBD65608 CJU65608:CKZ65608 CTQ65608:CUV65608 DDM65608:DER65608 DNI65608:DON65608 DXE65608:DYJ65608 EHA65608:EIF65608 EQW65608:ESB65608 FAS65608:FBX65608 FKO65608:FLT65608 FUK65608:FVP65608 GEG65608:GFL65608 GOC65608:GPH65608 GXY65608:GZD65608 HHU65608:HIZ65608 HRQ65608:HSV65608 IBM65608:ICR65608 ILI65608:IMN65608 IVE65608:IWJ65608 JFA65608:JGF65608 JOW65608:JQB65608 JYS65608:JZX65608 KIO65608:KJT65608 KSK65608:KTP65608 LCG65608:LDL65608 LMC65608:LNH65608 LVY65608:LXD65608 MFU65608:MGZ65608 MPQ65608:MQV65608 MZM65608:NAR65608 NJI65608:NKN65608 NTE65608:NUJ65608 ODA65608:OEF65608 OMW65608:OOB65608 OWS65608:OXX65608 PGO65608:PHT65608 PQK65608:PRP65608 QAG65608:QBL65608 QKC65608:QLH65608 QTY65608:QVD65608 RDU65608:REZ65608 RNQ65608:ROV65608 RXM65608:RYR65608 SHI65608:SIN65608 SRE65608:SSJ65608 TBA65608:TCF65608 TKW65608:TMB65608 TUS65608:TVX65608 UEO65608:UFT65608 UOK65608:UPP65608 UYG65608:UZL65608 VIC65608:VJH65608 VRY65608:VTD65608 WBU65608:WCZ65608 WLQ65608:WMV65608 WVM65608:WWR65608 D131144:AJ131144 JA131144:KF131144 SW131144:UB131144 ACS131144:ADX131144 AMO131144:ANT131144 AWK131144:AXP131144 BGG131144:BHL131144 BQC131144:BRH131144 BZY131144:CBD131144 CJU131144:CKZ131144 CTQ131144:CUV131144 DDM131144:DER131144 DNI131144:DON131144 DXE131144:DYJ131144 EHA131144:EIF131144 EQW131144:ESB131144 FAS131144:FBX131144 FKO131144:FLT131144 FUK131144:FVP131144 GEG131144:GFL131144 GOC131144:GPH131144 GXY131144:GZD131144 HHU131144:HIZ131144 HRQ131144:HSV131144 IBM131144:ICR131144 ILI131144:IMN131144 IVE131144:IWJ131144 JFA131144:JGF131144 JOW131144:JQB131144 JYS131144:JZX131144 KIO131144:KJT131144 KSK131144:KTP131144 LCG131144:LDL131144 LMC131144:LNH131144 LVY131144:LXD131144 MFU131144:MGZ131144 MPQ131144:MQV131144 MZM131144:NAR131144 NJI131144:NKN131144 NTE131144:NUJ131144 ODA131144:OEF131144 OMW131144:OOB131144 OWS131144:OXX131144 PGO131144:PHT131144 PQK131144:PRP131144 QAG131144:QBL131144 QKC131144:QLH131144 QTY131144:QVD131144 RDU131144:REZ131144 RNQ131144:ROV131144 RXM131144:RYR131144 SHI131144:SIN131144 SRE131144:SSJ131144 TBA131144:TCF131144 TKW131144:TMB131144 TUS131144:TVX131144 UEO131144:UFT131144 UOK131144:UPP131144 UYG131144:UZL131144 VIC131144:VJH131144 VRY131144:VTD131144 WBU131144:WCZ131144 WLQ131144:WMV131144 WVM131144:WWR131144 D196680:AJ196680 JA196680:KF196680 SW196680:UB196680 ACS196680:ADX196680 AMO196680:ANT196680 AWK196680:AXP196680 BGG196680:BHL196680 BQC196680:BRH196680 BZY196680:CBD196680 CJU196680:CKZ196680 CTQ196680:CUV196680 DDM196680:DER196680 DNI196680:DON196680 DXE196680:DYJ196680 EHA196680:EIF196680 EQW196680:ESB196680 FAS196680:FBX196680 FKO196680:FLT196680 FUK196680:FVP196680 GEG196680:GFL196680 GOC196680:GPH196680 GXY196680:GZD196680 HHU196680:HIZ196680 HRQ196680:HSV196680 IBM196680:ICR196680 ILI196680:IMN196680 IVE196680:IWJ196680 JFA196680:JGF196680 JOW196680:JQB196680 JYS196680:JZX196680 KIO196680:KJT196680 KSK196680:KTP196680 LCG196680:LDL196680 LMC196680:LNH196680 LVY196680:LXD196680 MFU196680:MGZ196680 MPQ196680:MQV196680 MZM196680:NAR196680 NJI196680:NKN196680 NTE196680:NUJ196680 ODA196680:OEF196680 OMW196680:OOB196680 OWS196680:OXX196680 PGO196680:PHT196680 PQK196680:PRP196680 QAG196680:QBL196680 QKC196680:QLH196680 QTY196680:QVD196680 RDU196680:REZ196680 RNQ196680:ROV196680 RXM196680:RYR196680 SHI196680:SIN196680 SRE196680:SSJ196680 TBA196680:TCF196680 TKW196680:TMB196680 TUS196680:TVX196680 UEO196680:UFT196680 UOK196680:UPP196680 UYG196680:UZL196680 VIC196680:VJH196680 VRY196680:VTD196680 WBU196680:WCZ196680 WLQ196680:WMV196680 WVM196680:WWR196680 D262216:AJ262216 JA262216:KF262216 SW262216:UB262216 ACS262216:ADX262216 AMO262216:ANT262216 AWK262216:AXP262216 BGG262216:BHL262216 BQC262216:BRH262216 BZY262216:CBD262216 CJU262216:CKZ262216 CTQ262216:CUV262216 DDM262216:DER262216 DNI262216:DON262216 DXE262216:DYJ262216 EHA262216:EIF262216 EQW262216:ESB262216 FAS262216:FBX262216 FKO262216:FLT262216 FUK262216:FVP262216 GEG262216:GFL262216 GOC262216:GPH262216 GXY262216:GZD262216 HHU262216:HIZ262216 HRQ262216:HSV262216 IBM262216:ICR262216 ILI262216:IMN262216 IVE262216:IWJ262216 JFA262216:JGF262216 JOW262216:JQB262216 JYS262216:JZX262216 KIO262216:KJT262216 KSK262216:KTP262216 LCG262216:LDL262216 LMC262216:LNH262216 LVY262216:LXD262216 MFU262216:MGZ262216 MPQ262216:MQV262216 MZM262216:NAR262216 NJI262216:NKN262216 NTE262216:NUJ262216 ODA262216:OEF262216 OMW262216:OOB262216 OWS262216:OXX262216 PGO262216:PHT262216 PQK262216:PRP262216 QAG262216:QBL262216 QKC262216:QLH262216 QTY262216:QVD262216 RDU262216:REZ262216 RNQ262216:ROV262216 RXM262216:RYR262216 SHI262216:SIN262216 SRE262216:SSJ262216 TBA262216:TCF262216 TKW262216:TMB262216 TUS262216:TVX262216 UEO262216:UFT262216 UOK262216:UPP262216 UYG262216:UZL262216 VIC262216:VJH262216 VRY262216:VTD262216 WBU262216:WCZ262216 WLQ262216:WMV262216 WVM262216:WWR262216 D327752:AJ327752 JA327752:KF327752 SW327752:UB327752 ACS327752:ADX327752 AMO327752:ANT327752 AWK327752:AXP327752 BGG327752:BHL327752 BQC327752:BRH327752 BZY327752:CBD327752 CJU327752:CKZ327752 CTQ327752:CUV327752 DDM327752:DER327752 DNI327752:DON327752 DXE327752:DYJ327752 EHA327752:EIF327752 EQW327752:ESB327752 FAS327752:FBX327752 FKO327752:FLT327752 FUK327752:FVP327752 GEG327752:GFL327752 GOC327752:GPH327752 GXY327752:GZD327752 HHU327752:HIZ327752 HRQ327752:HSV327752 IBM327752:ICR327752 ILI327752:IMN327752 IVE327752:IWJ327752 JFA327752:JGF327752 JOW327752:JQB327752 JYS327752:JZX327752 KIO327752:KJT327752 KSK327752:KTP327752 LCG327752:LDL327752 LMC327752:LNH327752 LVY327752:LXD327752 MFU327752:MGZ327752 MPQ327752:MQV327752 MZM327752:NAR327752 NJI327752:NKN327752 NTE327752:NUJ327752 ODA327752:OEF327752 OMW327752:OOB327752 OWS327752:OXX327752 PGO327752:PHT327752 PQK327752:PRP327752 QAG327752:QBL327752 QKC327752:QLH327752 QTY327752:QVD327752 RDU327752:REZ327752 RNQ327752:ROV327752 RXM327752:RYR327752 SHI327752:SIN327752 SRE327752:SSJ327752 TBA327752:TCF327752 TKW327752:TMB327752 TUS327752:TVX327752 UEO327752:UFT327752 UOK327752:UPP327752 UYG327752:UZL327752 VIC327752:VJH327752 VRY327752:VTD327752 WBU327752:WCZ327752 WLQ327752:WMV327752 WVM327752:WWR327752 D393288:AJ393288 JA393288:KF393288 SW393288:UB393288 ACS393288:ADX393288 AMO393288:ANT393288 AWK393288:AXP393288 BGG393288:BHL393288 BQC393288:BRH393288 BZY393288:CBD393288 CJU393288:CKZ393288 CTQ393288:CUV393288 DDM393288:DER393288 DNI393288:DON393288 DXE393288:DYJ393288 EHA393288:EIF393288 EQW393288:ESB393288 FAS393288:FBX393288 FKO393288:FLT393288 FUK393288:FVP393288 GEG393288:GFL393288 GOC393288:GPH393288 GXY393288:GZD393288 HHU393288:HIZ393288 HRQ393288:HSV393288 IBM393288:ICR393288 ILI393288:IMN393288 IVE393288:IWJ393288 JFA393288:JGF393288 JOW393288:JQB393288 JYS393288:JZX393288 KIO393288:KJT393288 KSK393288:KTP393288 LCG393288:LDL393288 LMC393288:LNH393288 LVY393288:LXD393288 MFU393288:MGZ393288 MPQ393288:MQV393288 MZM393288:NAR393288 NJI393288:NKN393288 NTE393288:NUJ393288 ODA393288:OEF393288 OMW393288:OOB393288 OWS393288:OXX393288 PGO393288:PHT393288 PQK393288:PRP393288 QAG393288:QBL393288 QKC393288:QLH393288 QTY393288:QVD393288 RDU393288:REZ393288 RNQ393288:ROV393288 RXM393288:RYR393288 SHI393288:SIN393288 SRE393288:SSJ393288 TBA393288:TCF393288 TKW393288:TMB393288 TUS393288:TVX393288 UEO393288:UFT393288 UOK393288:UPP393288 UYG393288:UZL393288 VIC393288:VJH393288 VRY393288:VTD393288 WBU393288:WCZ393288 WLQ393288:WMV393288 WVM393288:WWR393288 D458824:AJ458824 JA458824:KF458824 SW458824:UB458824 ACS458824:ADX458824 AMO458824:ANT458824 AWK458824:AXP458824 BGG458824:BHL458824 BQC458824:BRH458824 BZY458824:CBD458824 CJU458824:CKZ458824 CTQ458824:CUV458824 DDM458824:DER458824 DNI458824:DON458824 DXE458824:DYJ458824 EHA458824:EIF458824 EQW458824:ESB458824 FAS458824:FBX458824 FKO458824:FLT458824 FUK458824:FVP458824 GEG458824:GFL458824 GOC458824:GPH458824 GXY458824:GZD458824 HHU458824:HIZ458824 HRQ458824:HSV458824 IBM458824:ICR458824 ILI458824:IMN458824 IVE458824:IWJ458824 JFA458824:JGF458824 JOW458824:JQB458824 JYS458824:JZX458824 KIO458824:KJT458824 KSK458824:KTP458824 LCG458824:LDL458824 LMC458824:LNH458824 LVY458824:LXD458824 MFU458824:MGZ458824 MPQ458824:MQV458824 MZM458824:NAR458824 NJI458824:NKN458824 NTE458824:NUJ458824 ODA458824:OEF458824 OMW458824:OOB458824 OWS458824:OXX458824 PGO458824:PHT458824 PQK458824:PRP458824 QAG458824:QBL458824 QKC458824:QLH458824 QTY458824:QVD458824 RDU458824:REZ458824 RNQ458824:ROV458824 RXM458824:RYR458824 SHI458824:SIN458824 SRE458824:SSJ458824 TBA458824:TCF458824 TKW458824:TMB458824 TUS458824:TVX458824 UEO458824:UFT458824 UOK458824:UPP458824 UYG458824:UZL458824 VIC458824:VJH458824 VRY458824:VTD458824 WBU458824:WCZ458824 WLQ458824:WMV458824 WVM458824:WWR458824 D524360:AJ524360 JA524360:KF524360 SW524360:UB524360 ACS524360:ADX524360 AMO524360:ANT524360 AWK524360:AXP524360 BGG524360:BHL524360 BQC524360:BRH524360 BZY524360:CBD524360 CJU524360:CKZ524360 CTQ524360:CUV524360 DDM524360:DER524360 DNI524360:DON524360 DXE524360:DYJ524360 EHA524360:EIF524360 EQW524360:ESB524360 FAS524360:FBX524360 FKO524360:FLT524360 FUK524360:FVP524360 GEG524360:GFL524360 GOC524360:GPH524360 GXY524360:GZD524360 HHU524360:HIZ524360 HRQ524360:HSV524360 IBM524360:ICR524360 ILI524360:IMN524360 IVE524360:IWJ524360 JFA524360:JGF524360 JOW524360:JQB524360 JYS524360:JZX524360 KIO524360:KJT524360 KSK524360:KTP524360 LCG524360:LDL524360 LMC524360:LNH524360 LVY524360:LXD524360 MFU524360:MGZ524360 MPQ524360:MQV524360 MZM524360:NAR524360 NJI524360:NKN524360 NTE524360:NUJ524360 ODA524360:OEF524360 OMW524360:OOB524360 OWS524360:OXX524360 PGO524360:PHT524360 PQK524360:PRP524360 QAG524360:QBL524360 QKC524360:QLH524360 QTY524360:QVD524360 RDU524360:REZ524360 RNQ524360:ROV524360 RXM524360:RYR524360 SHI524360:SIN524360 SRE524360:SSJ524360 TBA524360:TCF524360 TKW524360:TMB524360 TUS524360:TVX524360 UEO524360:UFT524360 UOK524360:UPP524360 UYG524360:UZL524360 VIC524360:VJH524360 VRY524360:VTD524360 WBU524360:WCZ524360 WLQ524360:WMV524360 WVM524360:WWR524360 D589896:AJ589896 JA589896:KF589896 SW589896:UB589896 ACS589896:ADX589896 AMO589896:ANT589896 AWK589896:AXP589896 BGG589896:BHL589896 BQC589896:BRH589896 BZY589896:CBD589896 CJU589896:CKZ589896 CTQ589896:CUV589896 DDM589896:DER589896 DNI589896:DON589896 DXE589896:DYJ589896 EHA589896:EIF589896 EQW589896:ESB589896 FAS589896:FBX589896 FKO589896:FLT589896 FUK589896:FVP589896 GEG589896:GFL589896 GOC589896:GPH589896 GXY589896:GZD589896 HHU589896:HIZ589896 HRQ589896:HSV589896 IBM589896:ICR589896 ILI589896:IMN589896 IVE589896:IWJ589896 JFA589896:JGF589896 JOW589896:JQB589896 JYS589896:JZX589896 KIO589896:KJT589896 KSK589896:KTP589896 LCG589896:LDL589896 LMC589896:LNH589896 LVY589896:LXD589896 MFU589896:MGZ589896 MPQ589896:MQV589896 MZM589896:NAR589896 NJI589896:NKN589896 NTE589896:NUJ589896 ODA589896:OEF589896 OMW589896:OOB589896 OWS589896:OXX589896 PGO589896:PHT589896 PQK589896:PRP589896 QAG589896:QBL589896 QKC589896:QLH589896 QTY589896:QVD589896 RDU589896:REZ589896 RNQ589896:ROV589896 RXM589896:RYR589896 SHI589896:SIN589896 SRE589896:SSJ589896 TBA589896:TCF589896 TKW589896:TMB589896 TUS589896:TVX589896 UEO589896:UFT589896 UOK589896:UPP589896 UYG589896:UZL589896 VIC589896:VJH589896 VRY589896:VTD589896 WBU589896:WCZ589896 WLQ589896:WMV589896 WVM589896:WWR589896 D655432:AJ655432 JA655432:KF655432 SW655432:UB655432 ACS655432:ADX655432 AMO655432:ANT655432 AWK655432:AXP655432 BGG655432:BHL655432 BQC655432:BRH655432 BZY655432:CBD655432 CJU655432:CKZ655432 CTQ655432:CUV655432 DDM655432:DER655432 DNI655432:DON655432 DXE655432:DYJ655432 EHA655432:EIF655432 EQW655432:ESB655432 FAS655432:FBX655432 FKO655432:FLT655432 FUK655432:FVP655432 GEG655432:GFL655432 GOC655432:GPH655432 GXY655432:GZD655432 HHU655432:HIZ655432 HRQ655432:HSV655432 IBM655432:ICR655432 ILI655432:IMN655432 IVE655432:IWJ655432 JFA655432:JGF655432 JOW655432:JQB655432 JYS655432:JZX655432 KIO655432:KJT655432 KSK655432:KTP655432 LCG655432:LDL655432 LMC655432:LNH655432 LVY655432:LXD655432 MFU655432:MGZ655432 MPQ655432:MQV655432 MZM655432:NAR655432 NJI655432:NKN655432 NTE655432:NUJ655432 ODA655432:OEF655432 OMW655432:OOB655432 OWS655432:OXX655432 PGO655432:PHT655432 PQK655432:PRP655432 QAG655432:QBL655432 QKC655432:QLH655432 QTY655432:QVD655432 RDU655432:REZ655432 RNQ655432:ROV655432 RXM655432:RYR655432 SHI655432:SIN655432 SRE655432:SSJ655432 TBA655432:TCF655432 TKW655432:TMB655432 TUS655432:TVX655432 UEO655432:UFT655432 UOK655432:UPP655432 UYG655432:UZL655432 VIC655432:VJH655432 VRY655432:VTD655432 WBU655432:WCZ655432 WLQ655432:WMV655432 WVM655432:WWR655432 D720968:AJ720968 JA720968:KF720968 SW720968:UB720968 ACS720968:ADX720968 AMO720968:ANT720968 AWK720968:AXP720968 BGG720968:BHL720968 BQC720968:BRH720968 BZY720968:CBD720968 CJU720968:CKZ720968 CTQ720968:CUV720968 DDM720968:DER720968 DNI720968:DON720968 DXE720968:DYJ720968 EHA720968:EIF720968 EQW720968:ESB720968 FAS720968:FBX720968 FKO720968:FLT720968 FUK720968:FVP720968 GEG720968:GFL720968 GOC720968:GPH720968 GXY720968:GZD720968 HHU720968:HIZ720968 HRQ720968:HSV720968 IBM720968:ICR720968 ILI720968:IMN720968 IVE720968:IWJ720968 JFA720968:JGF720968 JOW720968:JQB720968 JYS720968:JZX720968 KIO720968:KJT720968 KSK720968:KTP720968 LCG720968:LDL720968 LMC720968:LNH720968 LVY720968:LXD720968 MFU720968:MGZ720968 MPQ720968:MQV720968 MZM720968:NAR720968 NJI720968:NKN720968 NTE720968:NUJ720968 ODA720968:OEF720968 OMW720968:OOB720968 OWS720968:OXX720968 PGO720968:PHT720968 PQK720968:PRP720968 QAG720968:QBL720968 QKC720968:QLH720968 QTY720968:QVD720968 RDU720968:REZ720968 RNQ720968:ROV720968 RXM720968:RYR720968 SHI720968:SIN720968 SRE720968:SSJ720968 TBA720968:TCF720968 TKW720968:TMB720968 TUS720968:TVX720968 UEO720968:UFT720968 UOK720968:UPP720968 UYG720968:UZL720968 VIC720968:VJH720968 VRY720968:VTD720968 WBU720968:WCZ720968 WLQ720968:WMV720968 WVM720968:WWR720968 D786504:AJ786504 JA786504:KF786504 SW786504:UB786504 ACS786504:ADX786504 AMO786504:ANT786504 AWK786504:AXP786504 BGG786504:BHL786504 BQC786504:BRH786504 BZY786504:CBD786504 CJU786504:CKZ786504 CTQ786504:CUV786504 DDM786504:DER786504 DNI786504:DON786504 DXE786504:DYJ786504 EHA786504:EIF786504 EQW786504:ESB786504 FAS786504:FBX786504 FKO786504:FLT786504 FUK786504:FVP786504 GEG786504:GFL786504 GOC786504:GPH786504 GXY786504:GZD786504 HHU786504:HIZ786504 HRQ786504:HSV786504 IBM786504:ICR786504 ILI786504:IMN786504 IVE786504:IWJ786504 JFA786504:JGF786504 JOW786504:JQB786504 JYS786504:JZX786504 KIO786504:KJT786504 KSK786504:KTP786504 LCG786504:LDL786504 LMC786504:LNH786504 LVY786504:LXD786504 MFU786504:MGZ786504 MPQ786504:MQV786504 MZM786504:NAR786504 NJI786504:NKN786504 NTE786504:NUJ786504 ODA786504:OEF786504 OMW786504:OOB786504 OWS786504:OXX786504 PGO786504:PHT786504 PQK786504:PRP786504 QAG786504:QBL786504 QKC786504:QLH786504 QTY786504:QVD786504 RDU786504:REZ786504 RNQ786504:ROV786504 RXM786504:RYR786504 SHI786504:SIN786504 SRE786504:SSJ786504 TBA786504:TCF786504 TKW786504:TMB786504 TUS786504:TVX786504 UEO786504:UFT786504 UOK786504:UPP786504 UYG786504:UZL786504 VIC786504:VJH786504 VRY786504:VTD786504 WBU786504:WCZ786504 WLQ786504:WMV786504 WVM786504:WWR786504 D852040:AJ852040 JA852040:KF852040 SW852040:UB852040 ACS852040:ADX852040 AMO852040:ANT852040 AWK852040:AXP852040 BGG852040:BHL852040 BQC852040:BRH852040 BZY852040:CBD852040 CJU852040:CKZ852040 CTQ852040:CUV852040 DDM852040:DER852040 DNI852040:DON852040 DXE852040:DYJ852040 EHA852040:EIF852040 EQW852040:ESB852040 FAS852040:FBX852040 FKO852040:FLT852040 FUK852040:FVP852040 GEG852040:GFL852040 GOC852040:GPH852040 GXY852040:GZD852040 HHU852040:HIZ852040 HRQ852040:HSV852040 IBM852040:ICR852040 ILI852040:IMN852040 IVE852040:IWJ852040 JFA852040:JGF852040 JOW852040:JQB852040 JYS852040:JZX852040 KIO852040:KJT852040 KSK852040:KTP852040 LCG852040:LDL852040 LMC852040:LNH852040 LVY852040:LXD852040 MFU852040:MGZ852040 MPQ852040:MQV852040 MZM852040:NAR852040 NJI852040:NKN852040 NTE852040:NUJ852040 ODA852040:OEF852040 OMW852040:OOB852040 OWS852040:OXX852040 PGO852040:PHT852040 PQK852040:PRP852040 QAG852040:QBL852040 QKC852040:QLH852040 QTY852040:QVD852040 RDU852040:REZ852040 RNQ852040:ROV852040 RXM852040:RYR852040 SHI852040:SIN852040 SRE852040:SSJ852040 TBA852040:TCF852040 TKW852040:TMB852040 TUS852040:TVX852040 UEO852040:UFT852040 UOK852040:UPP852040 UYG852040:UZL852040 VIC852040:VJH852040 VRY852040:VTD852040 WBU852040:WCZ852040 WLQ852040:WMV852040 WVM852040:WWR852040 D917576:AJ917576 JA917576:KF917576 SW917576:UB917576 ACS917576:ADX917576 AMO917576:ANT917576 AWK917576:AXP917576 BGG917576:BHL917576 BQC917576:BRH917576 BZY917576:CBD917576 CJU917576:CKZ917576 CTQ917576:CUV917576 DDM917576:DER917576 DNI917576:DON917576 DXE917576:DYJ917576 EHA917576:EIF917576 EQW917576:ESB917576 FAS917576:FBX917576 FKO917576:FLT917576 FUK917576:FVP917576 GEG917576:GFL917576 GOC917576:GPH917576 GXY917576:GZD917576 HHU917576:HIZ917576 HRQ917576:HSV917576 IBM917576:ICR917576 ILI917576:IMN917576 IVE917576:IWJ917576 JFA917576:JGF917576 JOW917576:JQB917576 JYS917576:JZX917576 KIO917576:KJT917576 KSK917576:KTP917576 LCG917576:LDL917576 LMC917576:LNH917576 LVY917576:LXD917576 MFU917576:MGZ917576 MPQ917576:MQV917576 MZM917576:NAR917576 NJI917576:NKN917576 NTE917576:NUJ917576 ODA917576:OEF917576 OMW917576:OOB917576 OWS917576:OXX917576 PGO917576:PHT917576 PQK917576:PRP917576 QAG917576:QBL917576 QKC917576:QLH917576 QTY917576:QVD917576 RDU917576:REZ917576 RNQ917576:ROV917576 RXM917576:RYR917576 SHI917576:SIN917576 SRE917576:SSJ917576 TBA917576:TCF917576 TKW917576:TMB917576 TUS917576:TVX917576 UEO917576:UFT917576 UOK917576:UPP917576 UYG917576:UZL917576 VIC917576:VJH917576 VRY917576:VTD917576 WBU917576:WCZ917576 WLQ917576:WMV917576 WVM917576:WWR917576 D983112:AJ983112 JA983112:KF983112 SW983112:UB983112 ACS983112:ADX983112 AMO983112:ANT983112 AWK983112:AXP983112 BGG983112:BHL983112 BQC983112:BRH983112 BZY983112:CBD983112 CJU983112:CKZ983112 CTQ983112:CUV983112 DDM983112:DER983112 DNI983112:DON983112 DXE983112:DYJ983112 EHA983112:EIF983112 EQW983112:ESB983112 FAS983112:FBX983112 FKO983112:FLT983112 FUK983112:FVP983112 GEG983112:GFL983112 GOC983112:GPH983112 GXY983112:GZD983112 HHU983112:HIZ983112 HRQ983112:HSV983112 IBM983112:ICR983112 ILI983112:IMN983112 IVE983112:IWJ983112 JFA983112:JGF983112 JOW983112:JQB983112 JYS983112:JZX983112 KIO983112:KJT983112 KSK983112:KTP983112 LCG983112:LDL983112 LMC983112:LNH983112 LVY983112:LXD983112 MFU983112:MGZ983112 MPQ983112:MQV983112 MZM983112:NAR983112 NJI983112:NKN983112 NTE983112:NUJ983112 ODA983112:OEF983112 OMW983112:OOB983112 OWS983112:OXX983112 PGO983112:PHT983112 PQK983112:PRP983112 QAG983112:QBL983112 QKC983112:QLH983112 QTY983112:QVD983112 RDU983112:REZ983112 RNQ983112:ROV983112 RXM983112:RYR983112 SHI983112:SIN983112 SRE983112:SSJ983112 TBA983112:TCF983112 TKW983112:TMB983112 TUS983112:TVX983112 UEO983112:UFT983112 UOK983112:UPP983112 UYG983112:UZL983112 VIC983112:VJH983112 VRY983112:VTD983112 WBU983112:WCZ983112 WLQ983112:WMV983112 WVM983112:WWR983112 D67:AE68 JA67:KB68 SW67:TX68 ACS67:ADT68 AMO67:ANP68 AWK67:AXL68 BGG67:BHH68 BQC67:BRD68 BZY67:CAZ68 CJU67:CKV68 CTQ67:CUR68 DDM67:DEN68 DNI67:DOJ68 DXE67:DYF68 EHA67:EIB68 EQW67:ERX68 FAS67:FBT68 FKO67:FLP68 FUK67:FVL68 GEG67:GFH68 GOC67:GPD68 GXY67:GYZ68 HHU67:HIV68 HRQ67:HSR68 IBM67:ICN68 ILI67:IMJ68 IVE67:IWF68 JFA67:JGB68 JOW67:JPX68 JYS67:JZT68 KIO67:KJP68 KSK67:KTL68 LCG67:LDH68 LMC67:LND68 LVY67:LWZ68 MFU67:MGV68 MPQ67:MQR68 MZM67:NAN68 NJI67:NKJ68 NTE67:NUF68 ODA67:OEB68 OMW67:ONX68 OWS67:OXT68 PGO67:PHP68 PQK67:PRL68 QAG67:QBH68 QKC67:QLD68 QTY67:QUZ68 RDU67:REV68 RNQ67:ROR68 RXM67:RYN68 SHI67:SIJ68 SRE67:SSF68 TBA67:TCB68 TKW67:TLX68 TUS67:TVT68 UEO67:UFP68 UOK67:UPL68 UYG67:UZH68 VIC67:VJD68 VRY67:VSZ68 WBU67:WCV68 WLQ67:WMR68 WVM67:WWN68 D65605:AE65606 JA65605:KB65606 SW65605:TX65606 ACS65605:ADT65606 AMO65605:ANP65606 AWK65605:AXL65606 BGG65605:BHH65606 BQC65605:BRD65606 BZY65605:CAZ65606 CJU65605:CKV65606 CTQ65605:CUR65606 DDM65605:DEN65606 DNI65605:DOJ65606 DXE65605:DYF65606 EHA65605:EIB65606 EQW65605:ERX65606 FAS65605:FBT65606 FKO65605:FLP65606 FUK65605:FVL65606 GEG65605:GFH65606 GOC65605:GPD65606 GXY65605:GYZ65606 HHU65605:HIV65606 HRQ65605:HSR65606 IBM65605:ICN65606 ILI65605:IMJ65606 IVE65605:IWF65606 JFA65605:JGB65606 JOW65605:JPX65606 JYS65605:JZT65606 KIO65605:KJP65606 KSK65605:KTL65606 LCG65605:LDH65606 LMC65605:LND65606 LVY65605:LWZ65606 MFU65605:MGV65606 MPQ65605:MQR65606 MZM65605:NAN65606 NJI65605:NKJ65606 NTE65605:NUF65606 ODA65605:OEB65606 OMW65605:ONX65606 OWS65605:OXT65606 PGO65605:PHP65606 PQK65605:PRL65606 QAG65605:QBH65606 QKC65605:QLD65606 QTY65605:QUZ65606 RDU65605:REV65606 RNQ65605:ROR65606 RXM65605:RYN65606 SHI65605:SIJ65606 SRE65605:SSF65606 TBA65605:TCB65606 TKW65605:TLX65606 TUS65605:TVT65606 UEO65605:UFP65606 UOK65605:UPL65606 UYG65605:UZH65606 VIC65605:VJD65606 VRY65605:VSZ65606 WBU65605:WCV65606 WLQ65605:WMR65606 WVM65605:WWN65606 D131141:AE131142 JA131141:KB131142 SW131141:TX131142 ACS131141:ADT131142 AMO131141:ANP131142 AWK131141:AXL131142 BGG131141:BHH131142 BQC131141:BRD131142 BZY131141:CAZ131142 CJU131141:CKV131142 CTQ131141:CUR131142 DDM131141:DEN131142 DNI131141:DOJ131142 DXE131141:DYF131142 EHA131141:EIB131142 EQW131141:ERX131142 FAS131141:FBT131142 FKO131141:FLP131142 FUK131141:FVL131142 GEG131141:GFH131142 GOC131141:GPD131142 GXY131141:GYZ131142 HHU131141:HIV131142 HRQ131141:HSR131142 IBM131141:ICN131142 ILI131141:IMJ131142 IVE131141:IWF131142 JFA131141:JGB131142 JOW131141:JPX131142 JYS131141:JZT131142 KIO131141:KJP131142 KSK131141:KTL131142 LCG131141:LDH131142 LMC131141:LND131142 LVY131141:LWZ131142 MFU131141:MGV131142 MPQ131141:MQR131142 MZM131141:NAN131142 NJI131141:NKJ131142 NTE131141:NUF131142 ODA131141:OEB131142 OMW131141:ONX131142 OWS131141:OXT131142 PGO131141:PHP131142 PQK131141:PRL131142 QAG131141:QBH131142 QKC131141:QLD131142 QTY131141:QUZ131142 RDU131141:REV131142 RNQ131141:ROR131142 RXM131141:RYN131142 SHI131141:SIJ131142 SRE131141:SSF131142 TBA131141:TCB131142 TKW131141:TLX131142 TUS131141:TVT131142 UEO131141:UFP131142 UOK131141:UPL131142 UYG131141:UZH131142 VIC131141:VJD131142 VRY131141:VSZ131142 WBU131141:WCV131142 WLQ131141:WMR131142 WVM131141:WWN131142 D196677:AE196678 JA196677:KB196678 SW196677:TX196678 ACS196677:ADT196678 AMO196677:ANP196678 AWK196677:AXL196678 BGG196677:BHH196678 BQC196677:BRD196678 BZY196677:CAZ196678 CJU196677:CKV196678 CTQ196677:CUR196678 DDM196677:DEN196678 DNI196677:DOJ196678 DXE196677:DYF196678 EHA196677:EIB196678 EQW196677:ERX196678 FAS196677:FBT196678 FKO196677:FLP196678 FUK196677:FVL196678 GEG196677:GFH196678 GOC196677:GPD196678 GXY196677:GYZ196678 HHU196677:HIV196678 HRQ196677:HSR196678 IBM196677:ICN196678 ILI196677:IMJ196678 IVE196677:IWF196678 JFA196677:JGB196678 JOW196677:JPX196678 JYS196677:JZT196678 KIO196677:KJP196678 KSK196677:KTL196678 LCG196677:LDH196678 LMC196677:LND196678 LVY196677:LWZ196678 MFU196677:MGV196678 MPQ196677:MQR196678 MZM196677:NAN196678 NJI196677:NKJ196678 NTE196677:NUF196678 ODA196677:OEB196678 OMW196677:ONX196678 OWS196677:OXT196678 PGO196677:PHP196678 PQK196677:PRL196678 QAG196677:QBH196678 QKC196677:QLD196678 QTY196677:QUZ196678 RDU196677:REV196678 RNQ196677:ROR196678 RXM196677:RYN196678 SHI196677:SIJ196678 SRE196677:SSF196678 TBA196677:TCB196678 TKW196677:TLX196678 TUS196677:TVT196678 UEO196677:UFP196678 UOK196677:UPL196678 UYG196677:UZH196678 VIC196677:VJD196678 VRY196677:VSZ196678 WBU196677:WCV196678 WLQ196677:WMR196678 WVM196677:WWN196678 D262213:AE262214 JA262213:KB262214 SW262213:TX262214 ACS262213:ADT262214 AMO262213:ANP262214 AWK262213:AXL262214 BGG262213:BHH262214 BQC262213:BRD262214 BZY262213:CAZ262214 CJU262213:CKV262214 CTQ262213:CUR262214 DDM262213:DEN262214 DNI262213:DOJ262214 DXE262213:DYF262214 EHA262213:EIB262214 EQW262213:ERX262214 FAS262213:FBT262214 FKO262213:FLP262214 FUK262213:FVL262214 GEG262213:GFH262214 GOC262213:GPD262214 GXY262213:GYZ262214 HHU262213:HIV262214 HRQ262213:HSR262214 IBM262213:ICN262214 ILI262213:IMJ262214 IVE262213:IWF262214 JFA262213:JGB262214 JOW262213:JPX262214 JYS262213:JZT262214 KIO262213:KJP262214 KSK262213:KTL262214 LCG262213:LDH262214 LMC262213:LND262214 LVY262213:LWZ262214 MFU262213:MGV262214 MPQ262213:MQR262214 MZM262213:NAN262214 NJI262213:NKJ262214 NTE262213:NUF262214 ODA262213:OEB262214 OMW262213:ONX262214 OWS262213:OXT262214 PGO262213:PHP262214 PQK262213:PRL262214 QAG262213:QBH262214 QKC262213:QLD262214 QTY262213:QUZ262214 RDU262213:REV262214 RNQ262213:ROR262214 RXM262213:RYN262214 SHI262213:SIJ262214 SRE262213:SSF262214 TBA262213:TCB262214 TKW262213:TLX262214 TUS262213:TVT262214 UEO262213:UFP262214 UOK262213:UPL262214 UYG262213:UZH262214 VIC262213:VJD262214 VRY262213:VSZ262214 WBU262213:WCV262214 WLQ262213:WMR262214 WVM262213:WWN262214 D327749:AE327750 JA327749:KB327750 SW327749:TX327750 ACS327749:ADT327750 AMO327749:ANP327750 AWK327749:AXL327750 BGG327749:BHH327750 BQC327749:BRD327750 BZY327749:CAZ327750 CJU327749:CKV327750 CTQ327749:CUR327750 DDM327749:DEN327750 DNI327749:DOJ327750 DXE327749:DYF327750 EHA327749:EIB327750 EQW327749:ERX327750 FAS327749:FBT327750 FKO327749:FLP327750 FUK327749:FVL327750 GEG327749:GFH327750 GOC327749:GPD327750 GXY327749:GYZ327750 HHU327749:HIV327750 HRQ327749:HSR327750 IBM327749:ICN327750 ILI327749:IMJ327750 IVE327749:IWF327750 JFA327749:JGB327750 JOW327749:JPX327750 JYS327749:JZT327750 KIO327749:KJP327750 KSK327749:KTL327750 LCG327749:LDH327750 LMC327749:LND327750 LVY327749:LWZ327750 MFU327749:MGV327750 MPQ327749:MQR327750 MZM327749:NAN327750 NJI327749:NKJ327750 NTE327749:NUF327750 ODA327749:OEB327750 OMW327749:ONX327750 OWS327749:OXT327750 PGO327749:PHP327750 PQK327749:PRL327750 QAG327749:QBH327750 QKC327749:QLD327750 QTY327749:QUZ327750 RDU327749:REV327750 RNQ327749:ROR327750 RXM327749:RYN327750 SHI327749:SIJ327750 SRE327749:SSF327750 TBA327749:TCB327750 TKW327749:TLX327750 TUS327749:TVT327750 UEO327749:UFP327750 UOK327749:UPL327750 UYG327749:UZH327750 VIC327749:VJD327750 VRY327749:VSZ327750 WBU327749:WCV327750 WLQ327749:WMR327750 WVM327749:WWN327750 D393285:AE393286 JA393285:KB393286 SW393285:TX393286 ACS393285:ADT393286 AMO393285:ANP393286 AWK393285:AXL393286 BGG393285:BHH393286 BQC393285:BRD393286 BZY393285:CAZ393286 CJU393285:CKV393286 CTQ393285:CUR393286 DDM393285:DEN393286 DNI393285:DOJ393286 DXE393285:DYF393286 EHA393285:EIB393286 EQW393285:ERX393286 FAS393285:FBT393286 FKO393285:FLP393286 FUK393285:FVL393286 GEG393285:GFH393286 GOC393285:GPD393286 GXY393285:GYZ393286 HHU393285:HIV393286 HRQ393285:HSR393286 IBM393285:ICN393286 ILI393285:IMJ393286 IVE393285:IWF393286 JFA393285:JGB393286 JOW393285:JPX393286 JYS393285:JZT393286 KIO393285:KJP393286 KSK393285:KTL393286 LCG393285:LDH393286 LMC393285:LND393286 LVY393285:LWZ393286 MFU393285:MGV393286 MPQ393285:MQR393286 MZM393285:NAN393286 NJI393285:NKJ393286 NTE393285:NUF393286 ODA393285:OEB393286 OMW393285:ONX393286 OWS393285:OXT393286 PGO393285:PHP393286 PQK393285:PRL393286 QAG393285:QBH393286 QKC393285:QLD393286 QTY393285:QUZ393286 RDU393285:REV393286 RNQ393285:ROR393286 RXM393285:RYN393286 SHI393285:SIJ393286 SRE393285:SSF393286 TBA393285:TCB393286 TKW393285:TLX393286 TUS393285:TVT393286 UEO393285:UFP393286 UOK393285:UPL393286 UYG393285:UZH393286 VIC393285:VJD393286 VRY393285:VSZ393286 WBU393285:WCV393286 WLQ393285:WMR393286 WVM393285:WWN393286 D458821:AE458822 JA458821:KB458822 SW458821:TX458822 ACS458821:ADT458822 AMO458821:ANP458822 AWK458821:AXL458822 BGG458821:BHH458822 BQC458821:BRD458822 BZY458821:CAZ458822 CJU458821:CKV458822 CTQ458821:CUR458822 DDM458821:DEN458822 DNI458821:DOJ458822 DXE458821:DYF458822 EHA458821:EIB458822 EQW458821:ERX458822 FAS458821:FBT458822 FKO458821:FLP458822 FUK458821:FVL458822 GEG458821:GFH458822 GOC458821:GPD458822 GXY458821:GYZ458822 HHU458821:HIV458822 HRQ458821:HSR458822 IBM458821:ICN458822 ILI458821:IMJ458822 IVE458821:IWF458822 JFA458821:JGB458822 JOW458821:JPX458822 JYS458821:JZT458822 KIO458821:KJP458822 KSK458821:KTL458822 LCG458821:LDH458822 LMC458821:LND458822 LVY458821:LWZ458822 MFU458821:MGV458822 MPQ458821:MQR458822 MZM458821:NAN458822 NJI458821:NKJ458822 NTE458821:NUF458822 ODA458821:OEB458822 OMW458821:ONX458822 OWS458821:OXT458822 PGO458821:PHP458822 PQK458821:PRL458822 QAG458821:QBH458822 QKC458821:QLD458822 QTY458821:QUZ458822 RDU458821:REV458822 RNQ458821:ROR458822 RXM458821:RYN458822 SHI458821:SIJ458822 SRE458821:SSF458822 TBA458821:TCB458822 TKW458821:TLX458822 TUS458821:TVT458822 UEO458821:UFP458822 UOK458821:UPL458822 UYG458821:UZH458822 VIC458821:VJD458822 VRY458821:VSZ458822 WBU458821:WCV458822 WLQ458821:WMR458822 WVM458821:WWN458822 D524357:AE524358 JA524357:KB524358 SW524357:TX524358 ACS524357:ADT524358 AMO524357:ANP524358 AWK524357:AXL524358 BGG524357:BHH524358 BQC524357:BRD524358 BZY524357:CAZ524358 CJU524357:CKV524358 CTQ524357:CUR524358 DDM524357:DEN524358 DNI524357:DOJ524358 DXE524357:DYF524358 EHA524357:EIB524358 EQW524357:ERX524358 FAS524357:FBT524358 FKO524357:FLP524358 FUK524357:FVL524358 GEG524357:GFH524358 GOC524357:GPD524358 GXY524357:GYZ524358 HHU524357:HIV524358 HRQ524357:HSR524358 IBM524357:ICN524358 ILI524357:IMJ524358 IVE524357:IWF524358 JFA524357:JGB524358 JOW524357:JPX524358 JYS524357:JZT524358 KIO524357:KJP524358 KSK524357:KTL524358 LCG524357:LDH524358 LMC524357:LND524358 LVY524357:LWZ524358 MFU524357:MGV524358 MPQ524357:MQR524358 MZM524357:NAN524358 NJI524357:NKJ524358 NTE524357:NUF524358 ODA524357:OEB524358 OMW524357:ONX524358 OWS524357:OXT524358 PGO524357:PHP524358 PQK524357:PRL524358 QAG524357:QBH524358 QKC524357:QLD524358 QTY524357:QUZ524358 RDU524357:REV524358 RNQ524357:ROR524358 RXM524357:RYN524358 SHI524357:SIJ524358 SRE524357:SSF524358 TBA524357:TCB524358 TKW524357:TLX524358 TUS524357:TVT524358 UEO524357:UFP524358 UOK524357:UPL524358 UYG524357:UZH524358 VIC524357:VJD524358 VRY524357:VSZ524358 WBU524357:WCV524358 WLQ524357:WMR524358 WVM524357:WWN524358 D589893:AE589894 JA589893:KB589894 SW589893:TX589894 ACS589893:ADT589894 AMO589893:ANP589894 AWK589893:AXL589894 BGG589893:BHH589894 BQC589893:BRD589894 BZY589893:CAZ589894 CJU589893:CKV589894 CTQ589893:CUR589894 DDM589893:DEN589894 DNI589893:DOJ589894 DXE589893:DYF589894 EHA589893:EIB589894 EQW589893:ERX589894 FAS589893:FBT589894 FKO589893:FLP589894 FUK589893:FVL589894 GEG589893:GFH589894 GOC589893:GPD589894 GXY589893:GYZ589894 HHU589893:HIV589894 HRQ589893:HSR589894 IBM589893:ICN589894 ILI589893:IMJ589894 IVE589893:IWF589894 JFA589893:JGB589894 JOW589893:JPX589894 JYS589893:JZT589894 KIO589893:KJP589894 KSK589893:KTL589894 LCG589893:LDH589894 LMC589893:LND589894 LVY589893:LWZ589894 MFU589893:MGV589894 MPQ589893:MQR589894 MZM589893:NAN589894 NJI589893:NKJ589894 NTE589893:NUF589894 ODA589893:OEB589894 OMW589893:ONX589894 OWS589893:OXT589894 PGO589893:PHP589894 PQK589893:PRL589894 QAG589893:QBH589894 QKC589893:QLD589894 QTY589893:QUZ589894 RDU589893:REV589894 RNQ589893:ROR589894 RXM589893:RYN589894 SHI589893:SIJ589894 SRE589893:SSF589894 TBA589893:TCB589894 TKW589893:TLX589894 TUS589893:TVT589894 UEO589893:UFP589894 UOK589893:UPL589894 UYG589893:UZH589894 VIC589893:VJD589894 VRY589893:VSZ589894 WBU589893:WCV589894 WLQ589893:WMR589894 WVM589893:WWN589894 D655429:AE655430 JA655429:KB655430 SW655429:TX655430 ACS655429:ADT655430 AMO655429:ANP655430 AWK655429:AXL655430 BGG655429:BHH655430 BQC655429:BRD655430 BZY655429:CAZ655430 CJU655429:CKV655430 CTQ655429:CUR655430 DDM655429:DEN655430 DNI655429:DOJ655430 DXE655429:DYF655430 EHA655429:EIB655430 EQW655429:ERX655430 FAS655429:FBT655430 FKO655429:FLP655430 FUK655429:FVL655430 GEG655429:GFH655430 GOC655429:GPD655430 GXY655429:GYZ655430 HHU655429:HIV655430 HRQ655429:HSR655430 IBM655429:ICN655430 ILI655429:IMJ655430 IVE655429:IWF655430 JFA655429:JGB655430 JOW655429:JPX655430 JYS655429:JZT655430 KIO655429:KJP655430 KSK655429:KTL655430 LCG655429:LDH655430 LMC655429:LND655430 LVY655429:LWZ655430 MFU655429:MGV655430 MPQ655429:MQR655430 MZM655429:NAN655430 NJI655429:NKJ655430 NTE655429:NUF655430 ODA655429:OEB655430 OMW655429:ONX655430 OWS655429:OXT655430 PGO655429:PHP655430 PQK655429:PRL655430 QAG655429:QBH655430 QKC655429:QLD655430 QTY655429:QUZ655430 RDU655429:REV655430 RNQ655429:ROR655430 RXM655429:RYN655430 SHI655429:SIJ655430 SRE655429:SSF655430 TBA655429:TCB655430 TKW655429:TLX655430 TUS655429:TVT655430 UEO655429:UFP655430 UOK655429:UPL655430 UYG655429:UZH655430 VIC655429:VJD655430 VRY655429:VSZ655430 WBU655429:WCV655430 WLQ655429:WMR655430 WVM655429:WWN655430 D720965:AE720966 JA720965:KB720966 SW720965:TX720966 ACS720965:ADT720966 AMO720965:ANP720966 AWK720965:AXL720966 BGG720965:BHH720966 BQC720965:BRD720966 BZY720965:CAZ720966 CJU720965:CKV720966 CTQ720965:CUR720966 DDM720965:DEN720966 DNI720965:DOJ720966 DXE720965:DYF720966 EHA720965:EIB720966 EQW720965:ERX720966 FAS720965:FBT720966 FKO720965:FLP720966 FUK720965:FVL720966 GEG720965:GFH720966 GOC720965:GPD720966 GXY720965:GYZ720966 HHU720965:HIV720966 HRQ720965:HSR720966 IBM720965:ICN720966 ILI720965:IMJ720966 IVE720965:IWF720966 JFA720965:JGB720966 JOW720965:JPX720966 JYS720965:JZT720966 KIO720965:KJP720966 KSK720965:KTL720966 LCG720965:LDH720966 LMC720965:LND720966 LVY720965:LWZ720966 MFU720965:MGV720966 MPQ720965:MQR720966 MZM720965:NAN720966 NJI720965:NKJ720966 NTE720965:NUF720966 ODA720965:OEB720966 OMW720965:ONX720966 OWS720965:OXT720966 PGO720965:PHP720966 PQK720965:PRL720966 QAG720965:QBH720966 QKC720965:QLD720966 QTY720965:QUZ720966 RDU720965:REV720966 RNQ720965:ROR720966 RXM720965:RYN720966 SHI720965:SIJ720966 SRE720965:SSF720966 TBA720965:TCB720966 TKW720965:TLX720966 TUS720965:TVT720966 UEO720965:UFP720966 UOK720965:UPL720966 UYG720965:UZH720966 VIC720965:VJD720966 VRY720965:VSZ720966 WBU720965:WCV720966 WLQ720965:WMR720966 WVM720965:WWN720966 D786501:AE786502 JA786501:KB786502 SW786501:TX786502 ACS786501:ADT786502 AMO786501:ANP786502 AWK786501:AXL786502 BGG786501:BHH786502 BQC786501:BRD786502 BZY786501:CAZ786502 CJU786501:CKV786502 CTQ786501:CUR786502 DDM786501:DEN786502 DNI786501:DOJ786502 DXE786501:DYF786502 EHA786501:EIB786502 EQW786501:ERX786502 FAS786501:FBT786502 FKO786501:FLP786502 FUK786501:FVL786502 GEG786501:GFH786502 GOC786501:GPD786502 GXY786501:GYZ786502 HHU786501:HIV786502 HRQ786501:HSR786502 IBM786501:ICN786502 ILI786501:IMJ786502 IVE786501:IWF786502 JFA786501:JGB786502 JOW786501:JPX786502 JYS786501:JZT786502 KIO786501:KJP786502 KSK786501:KTL786502 LCG786501:LDH786502 LMC786501:LND786502 LVY786501:LWZ786502 MFU786501:MGV786502 MPQ786501:MQR786502 MZM786501:NAN786502 NJI786501:NKJ786502 NTE786501:NUF786502 ODA786501:OEB786502 OMW786501:ONX786502 OWS786501:OXT786502 PGO786501:PHP786502 PQK786501:PRL786502 QAG786501:QBH786502 QKC786501:QLD786502 QTY786501:QUZ786502 RDU786501:REV786502 RNQ786501:ROR786502 RXM786501:RYN786502 SHI786501:SIJ786502 SRE786501:SSF786502 TBA786501:TCB786502 TKW786501:TLX786502 TUS786501:TVT786502 UEO786501:UFP786502 UOK786501:UPL786502 UYG786501:UZH786502 VIC786501:VJD786502 VRY786501:VSZ786502 WBU786501:WCV786502 WLQ786501:WMR786502 WVM786501:WWN786502 D852037:AE852038 JA852037:KB852038 SW852037:TX852038 ACS852037:ADT852038 AMO852037:ANP852038 AWK852037:AXL852038 BGG852037:BHH852038 BQC852037:BRD852038 BZY852037:CAZ852038 CJU852037:CKV852038 CTQ852037:CUR852038 DDM852037:DEN852038 DNI852037:DOJ852038 DXE852037:DYF852038 EHA852037:EIB852038 EQW852037:ERX852038 FAS852037:FBT852038 FKO852037:FLP852038 FUK852037:FVL852038 GEG852037:GFH852038 GOC852037:GPD852038 GXY852037:GYZ852038 HHU852037:HIV852038 HRQ852037:HSR852038 IBM852037:ICN852038 ILI852037:IMJ852038 IVE852037:IWF852038 JFA852037:JGB852038 JOW852037:JPX852038 JYS852037:JZT852038 KIO852037:KJP852038 KSK852037:KTL852038 LCG852037:LDH852038 LMC852037:LND852038 LVY852037:LWZ852038 MFU852037:MGV852038 MPQ852037:MQR852038 MZM852037:NAN852038 NJI852037:NKJ852038 NTE852037:NUF852038 ODA852037:OEB852038 OMW852037:ONX852038 OWS852037:OXT852038 PGO852037:PHP852038 PQK852037:PRL852038 QAG852037:QBH852038 QKC852037:QLD852038 QTY852037:QUZ852038 RDU852037:REV852038 RNQ852037:ROR852038 RXM852037:RYN852038 SHI852037:SIJ852038 SRE852037:SSF852038 TBA852037:TCB852038 TKW852037:TLX852038 TUS852037:TVT852038 UEO852037:UFP852038 UOK852037:UPL852038 UYG852037:UZH852038 VIC852037:VJD852038 VRY852037:VSZ852038 WBU852037:WCV852038 WLQ852037:WMR852038 WVM852037:WWN852038 D917573:AE917574 JA917573:KB917574 SW917573:TX917574 ACS917573:ADT917574 AMO917573:ANP917574 AWK917573:AXL917574 BGG917573:BHH917574 BQC917573:BRD917574 BZY917573:CAZ917574 CJU917573:CKV917574 CTQ917573:CUR917574 DDM917573:DEN917574 DNI917573:DOJ917574 DXE917573:DYF917574 EHA917573:EIB917574 EQW917573:ERX917574 FAS917573:FBT917574 FKO917573:FLP917574 FUK917573:FVL917574 GEG917573:GFH917574 GOC917573:GPD917574 GXY917573:GYZ917574 HHU917573:HIV917574 HRQ917573:HSR917574 IBM917573:ICN917574 ILI917573:IMJ917574 IVE917573:IWF917574 JFA917573:JGB917574 JOW917573:JPX917574 JYS917573:JZT917574 KIO917573:KJP917574 KSK917573:KTL917574 LCG917573:LDH917574 LMC917573:LND917574 LVY917573:LWZ917574 MFU917573:MGV917574 MPQ917573:MQR917574 MZM917573:NAN917574 NJI917573:NKJ917574 NTE917573:NUF917574 ODA917573:OEB917574 OMW917573:ONX917574 OWS917573:OXT917574 PGO917573:PHP917574 PQK917573:PRL917574 QAG917573:QBH917574 QKC917573:QLD917574 QTY917573:QUZ917574 RDU917573:REV917574 RNQ917573:ROR917574 RXM917573:RYN917574 SHI917573:SIJ917574 SRE917573:SSF917574 TBA917573:TCB917574 TKW917573:TLX917574 TUS917573:TVT917574 UEO917573:UFP917574 UOK917573:UPL917574 UYG917573:UZH917574 VIC917573:VJD917574 VRY917573:VSZ917574 WBU917573:WCV917574 WLQ917573:WMR917574 WVM917573:WWN917574 D983109:AE983110 JA983109:KB983110 SW983109:TX983110 ACS983109:ADT983110 AMO983109:ANP983110 AWK983109:AXL983110 BGG983109:BHH983110 BQC983109:BRD983110 BZY983109:CAZ983110 CJU983109:CKV983110 CTQ983109:CUR983110 DDM983109:DEN983110 DNI983109:DOJ983110 DXE983109:DYF983110 EHA983109:EIB983110 EQW983109:ERX983110 FAS983109:FBT983110 FKO983109:FLP983110 FUK983109:FVL983110 GEG983109:GFH983110 GOC983109:GPD983110 GXY983109:GYZ983110 HHU983109:HIV983110 HRQ983109:HSR983110 IBM983109:ICN983110 ILI983109:IMJ983110 IVE983109:IWF983110 JFA983109:JGB983110 JOW983109:JPX983110 JYS983109:JZT983110 KIO983109:KJP983110 KSK983109:KTL983110 LCG983109:LDH983110 LMC983109:LND983110 LVY983109:LWZ983110 MFU983109:MGV983110 MPQ983109:MQR983110 MZM983109:NAN983110 NJI983109:NKJ983110 NTE983109:NUF983110 ODA983109:OEB983110 OMW983109:ONX983110 OWS983109:OXT983110 PGO983109:PHP983110 PQK983109:PRL983110 QAG983109:QBH983110 QKC983109:QLD983110 QTY983109:QUZ983110 RDU983109:REV983110 RNQ983109:ROR983110 RXM983109:RYN983110 SHI983109:SIJ983110 SRE983109:SSF983110 TBA983109:TCB983110 TKW983109:TLX983110 TUS983109:TVT983110 UEO983109:UFP983110 UOK983109:UPL983110 UYG983109:UZH983110 VIC983109:VJD983110 VRY983109:VSZ983110 WBU983109:WCV983110 WLQ983109:WMR983110 WVM983109:WWN983110 AI67:AJ68 KE67:KF68 UA67:UB68 ADW67:ADX68 ANS67:ANT68 AXO67:AXP68 BHK67:BHL68 BRG67:BRH68 CBC67:CBD68 CKY67:CKZ68 CUU67:CUV68 DEQ67:DER68 DOM67:DON68 DYI67:DYJ68 EIE67:EIF68 ESA67:ESB68 FBW67:FBX68 FLS67:FLT68 FVO67:FVP68 GFK67:GFL68 GPG67:GPH68 GZC67:GZD68 HIY67:HIZ68 HSU67:HSV68 ICQ67:ICR68 IMM67:IMN68 IWI67:IWJ68 JGE67:JGF68 JQA67:JQB68 JZW67:JZX68 KJS67:KJT68 KTO67:KTP68 LDK67:LDL68 LNG67:LNH68 LXC67:LXD68 MGY67:MGZ68 MQU67:MQV68 NAQ67:NAR68 NKM67:NKN68 NUI67:NUJ68 OEE67:OEF68 OOA67:OOB68 OXW67:OXX68 PHS67:PHT68 PRO67:PRP68 QBK67:QBL68 QLG67:QLH68 QVC67:QVD68 REY67:REZ68 ROU67:ROV68 RYQ67:RYR68 SIM67:SIN68 SSI67:SSJ68 TCE67:TCF68 TMA67:TMB68 TVW67:TVX68 UFS67:UFT68 UPO67:UPP68 UZK67:UZL68 VJG67:VJH68 VTC67:VTD68 WCY67:WCZ68 WMU67:WMV68 WWQ67:WWR68 AI65605:AJ65606 KE65605:KF65606 UA65605:UB65606 ADW65605:ADX65606 ANS65605:ANT65606 AXO65605:AXP65606 BHK65605:BHL65606 BRG65605:BRH65606 CBC65605:CBD65606 CKY65605:CKZ65606 CUU65605:CUV65606 DEQ65605:DER65606 DOM65605:DON65606 DYI65605:DYJ65606 EIE65605:EIF65606 ESA65605:ESB65606 FBW65605:FBX65606 FLS65605:FLT65606 FVO65605:FVP65606 GFK65605:GFL65606 GPG65605:GPH65606 GZC65605:GZD65606 HIY65605:HIZ65606 HSU65605:HSV65606 ICQ65605:ICR65606 IMM65605:IMN65606 IWI65605:IWJ65606 JGE65605:JGF65606 JQA65605:JQB65606 JZW65605:JZX65606 KJS65605:KJT65606 KTO65605:KTP65606 LDK65605:LDL65606 LNG65605:LNH65606 LXC65605:LXD65606 MGY65605:MGZ65606 MQU65605:MQV65606 NAQ65605:NAR65606 NKM65605:NKN65606 NUI65605:NUJ65606 OEE65605:OEF65606 OOA65605:OOB65606 OXW65605:OXX65606 PHS65605:PHT65606 PRO65605:PRP65606 QBK65605:QBL65606 QLG65605:QLH65606 QVC65605:QVD65606 REY65605:REZ65606 ROU65605:ROV65606 RYQ65605:RYR65606 SIM65605:SIN65606 SSI65605:SSJ65606 TCE65605:TCF65606 TMA65605:TMB65606 TVW65605:TVX65606 UFS65605:UFT65606 UPO65605:UPP65606 UZK65605:UZL65606 VJG65605:VJH65606 VTC65605:VTD65606 WCY65605:WCZ65606 WMU65605:WMV65606 WWQ65605:WWR65606 AI131141:AJ131142 KE131141:KF131142 UA131141:UB131142 ADW131141:ADX131142 ANS131141:ANT131142 AXO131141:AXP131142 BHK131141:BHL131142 BRG131141:BRH131142 CBC131141:CBD131142 CKY131141:CKZ131142 CUU131141:CUV131142 DEQ131141:DER131142 DOM131141:DON131142 DYI131141:DYJ131142 EIE131141:EIF131142 ESA131141:ESB131142 FBW131141:FBX131142 FLS131141:FLT131142 FVO131141:FVP131142 GFK131141:GFL131142 GPG131141:GPH131142 GZC131141:GZD131142 HIY131141:HIZ131142 HSU131141:HSV131142 ICQ131141:ICR131142 IMM131141:IMN131142 IWI131141:IWJ131142 JGE131141:JGF131142 JQA131141:JQB131142 JZW131141:JZX131142 KJS131141:KJT131142 KTO131141:KTP131142 LDK131141:LDL131142 LNG131141:LNH131142 LXC131141:LXD131142 MGY131141:MGZ131142 MQU131141:MQV131142 NAQ131141:NAR131142 NKM131141:NKN131142 NUI131141:NUJ131142 OEE131141:OEF131142 OOA131141:OOB131142 OXW131141:OXX131142 PHS131141:PHT131142 PRO131141:PRP131142 QBK131141:QBL131142 QLG131141:QLH131142 QVC131141:QVD131142 REY131141:REZ131142 ROU131141:ROV131142 RYQ131141:RYR131142 SIM131141:SIN131142 SSI131141:SSJ131142 TCE131141:TCF131142 TMA131141:TMB131142 TVW131141:TVX131142 UFS131141:UFT131142 UPO131141:UPP131142 UZK131141:UZL131142 VJG131141:VJH131142 VTC131141:VTD131142 WCY131141:WCZ131142 WMU131141:WMV131142 WWQ131141:WWR131142 AI196677:AJ196678 KE196677:KF196678 UA196677:UB196678 ADW196677:ADX196678 ANS196677:ANT196678 AXO196677:AXP196678 BHK196677:BHL196678 BRG196677:BRH196678 CBC196677:CBD196678 CKY196677:CKZ196678 CUU196677:CUV196678 DEQ196677:DER196678 DOM196677:DON196678 DYI196677:DYJ196678 EIE196677:EIF196678 ESA196677:ESB196678 FBW196677:FBX196678 FLS196677:FLT196678 FVO196677:FVP196678 GFK196677:GFL196678 GPG196677:GPH196678 GZC196677:GZD196678 HIY196677:HIZ196678 HSU196677:HSV196678 ICQ196677:ICR196678 IMM196677:IMN196678 IWI196677:IWJ196678 JGE196677:JGF196678 JQA196677:JQB196678 JZW196677:JZX196678 KJS196677:KJT196678 KTO196677:KTP196678 LDK196677:LDL196678 LNG196677:LNH196678 LXC196677:LXD196678 MGY196677:MGZ196678 MQU196677:MQV196678 NAQ196677:NAR196678 NKM196677:NKN196678 NUI196677:NUJ196678 OEE196677:OEF196678 OOA196677:OOB196678 OXW196677:OXX196678 PHS196677:PHT196678 PRO196677:PRP196678 QBK196677:QBL196678 QLG196677:QLH196678 QVC196677:QVD196678 REY196677:REZ196678 ROU196677:ROV196678 RYQ196677:RYR196678 SIM196677:SIN196678 SSI196677:SSJ196678 TCE196677:TCF196678 TMA196677:TMB196678 TVW196677:TVX196678 UFS196677:UFT196678 UPO196677:UPP196678 UZK196677:UZL196678 VJG196677:VJH196678 VTC196677:VTD196678 WCY196677:WCZ196678 WMU196677:WMV196678 WWQ196677:WWR196678 AI262213:AJ262214 KE262213:KF262214 UA262213:UB262214 ADW262213:ADX262214 ANS262213:ANT262214 AXO262213:AXP262214 BHK262213:BHL262214 BRG262213:BRH262214 CBC262213:CBD262214 CKY262213:CKZ262214 CUU262213:CUV262214 DEQ262213:DER262214 DOM262213:DON262214 DYI262213:DYJ262214 EIE262213:EIF262214 ESA262213:ESB262214 FBW262213:FBX262214 FLS262213:FLT262214 FVO262213:FVP262214 GFK262213:GFL262214 GPG262213:GPH262214 GZC262213:GZD262214 HIY262213:HIZ262214 HSU262213:HSV262214 ICQ262213:ICR262214 IMM262213:IMN262214 IWI262213:IWJ262214 JGE262213:JGF262214 JQA262213:JQB262214 JZW262213:JZX262214 KJS262213:KJT262214 KTO262213:KTP262214 LDK262213:LDL262214 LNG262213:LNH262214 LXC262213:LXD262214 MGY262213:MGZ262214 MQU262213:MQV262214 NAQ262213:NAR262214 NKM262213:NKN262214 NUI262213:NUJ262214 OEE262213:OEF262214 OOA262213:OOB262214 OXW262213:OXX262214 PHS262213:PHT262214 PRO262213:PRP262214 QBK262213:QBL262214 QLG262213:QLH262214 QVC262213:QVD262214 REY262213:REZ262214 ROU262213:ROV262214 RYQ262213:RYR262214 SIM262213:SIN262214 SSI262213:SSJ262214 TCE262213:TCF262214 TMA262213:TMB262214 TVW262213:TVX262214 UFS262213:UFT262214 UPO262213:UPP262214 UZK262213:UZL262214 VJG262213:VJH262214 VTC262213:VTD262214 WCY262213:WCZ262214 WMU262213:WMV262214 WWQ262213:WWR262214 AI327749:AJ327750 KE327749:KF327750 UA327749:UB327750 ADW327749:ADX327750 ANS327749:ANT327750 AXO327749:AXP327750 BHK327749:BHL327750 BRG327749:BRH327750 CBC327749:CBD327750 CKY327749:CKZ327750 CUU327749:CUV327750 DEQ327749:DER327750 DOM327749:DON327750 DYI327749:DYJ327750 EIE327749:EIF327750 ESA327749:ESB327750 FBW327749:FBX327750 FLS327749:FLT327750 FVO327749:FVP327750 GFK327749:GFL327750 GPG327749:GPH327750 GZC327749:GZD327750 HIY327749:HIZ327750 HSU327749:HSV327750 ICQ327749:ICR327750 IMM327749:IMN327750 IWI327749:IWJ327750 JGE327749:JGF327750 JQA327749:JQB327750 JZW327749:JZX327750 KJS327749:KJT327750 KTO327749:KTP327750 LDK327749:LDL327750 LNG327749:LNH327750 LXC327749:LXD327750 MGY327749:MGZ327750 MQU327749:MQV327750 NAQ327749:NAR327750 NKM327749:NKN327750 NUI327749:NUJ327750 OEE327749:OEF327750 OOA327749:OOB327750 OXW327749:OXX327750 PHS327749:PHT327750 PRO327749:PRP327750 QBK327749:QBL327750 QLG327749:QLH327750 QVC327749:QVD327750 REY327749:REZ327750 ROU327749:ROV327750 RYQ327749:RYR327750 SIM327749:SIN327750 SSI327749:SSJ327750 TCE327749:TCF327750 TMA327749:TMB327750 TVW327749:TVX327750 UFS327749:UFT327750 UPO327749:UPP327750 UZK327749:UZL327750 VJG327749:VJH327750 VTC327749:VTD327750 WCY327749:WCZ327750 WMU327749:WMV327750 WWQ327749:WWR327750 AI393285:AJ393286 KE393285:KF393286 UA393285:UB393286 ADW393285:ADX393286 ANS393285:ANT393286 AXO393285:AXP393286 BHK393285:BHL393286 BRG393285:BRH393286 CBC393285:CBD393286 CKY393285:CKZ393286 CUU393285:CUV393286 DEQ393285:DER393286 DOM393285:DON393286 DYI393285:DYJ393286 EIE393285:EIF393286 ESA393285:ESB393286 FBW393285:FBX393286 FLS393285:FLT393286 FVO393285:FVP393286 GFK393285:GFL393286 GPG393285:GPH393286 GZC393285:GZD393286 HIY393285:HIZ393286 HSU393285:HSV393286 ICQ393285:ICR393286 IMM393285:IMN393286 IWI393285:IWJ393286 JGE393285:JGF393286 JQA393285:JQB393286 JZW393285:JZX393286 KJS393285:KJT393286 KTO393285:KTP393286 LDK393285:LDL393286 LNG393285:LNH393286 LXC393285:LXD393286 MGY393285:MGZ393286 MQU393285:MQV393286 NAQ393285:NAR393286 NKM393285:NKN393286 NUI393285:NUJ393286 OEE393285:OEF393286 OOA393285:OOB393286 OXW393285:OXX393286 PHS393285:PHT393286 PRO393285:PRP393286 QBK393285:QBL393286 QLG393285:QLH393286 QVC393285:QVD393286 REY393285:REZ393286 ROU393285:ROV393286 RYQ393285:RYR393286 SIM393285:SIN393286 SSI393285:SSJ393286 TCE393285:TCF393286 TMA393285:TMB393286 TVW393285:TVX393286 UFS393285:UFT393286 UPO393285:UPP393286 UZK393285:UZL393286 VJG393285:VJH393286 VTC393285:VTD393286 WCY393285:WCZ393286 WMU393285:WMV393286 WWQ393285:WWR393286 AI458821:AJ458822 KE458821:KF458822 UA458821:UB458822 ADW458821:ADX458822 ANS458821:ANT458822 AXO458821:AXP458822 BHK458821:BHL458822 BRG458821:BRH458822 CBC458821:CBD458822 CKY458821:CKZ458822 CUU458821:CUV458822 DEQ458821:DER458822 DOM458821:DON458822 DYI458821:DYJ458822 EIE458821:EIF458822 ESA458821:ESB458822 FBW458821:FBX458822 FLS458821:FLT458822 FVO458821:FVP458822 GFK458821:GFL458822 GPG458821:GPH458822 GZC458821:GZD458822 HIY458821:HIZ458822 HSU458821:HSV458822 ICQ458821:ICR458822 IMM458821:IMN458822 IWI458821:IWJ458822 JGE458821:JGF458822 JQA458821:JQB458822 JZW458821:JZX458822 KJS458821:KJT458822 KTO458821:KTP458822 LDK458821:LDL458822 LNG458821:LNH458822 LXC458821:LXD458822 MGY458821:MGZ458822 MQU458821:MQV458822 NAQ458821:NAR458822 NKM458821:NKN458822 NUI458821:NUJ458822 OEE458821:OEF458822 OOA458821:OOB458822 OXW458821:OXX458822 PHS458821:PHT458822 PRO458821:PRP458822 QBK458821:QBL458822 QLG458821:QLH458822 QVC458821:QVD458822 REY458821:REZ458822 ROU458821:ROV458822 RYQ458821:RYR458822 SIM458821:SIN458822 SSI458821:SSJ458822 TCE458821:TCF458822 TMA458821:TMB458822 TVW458821:TVX458822 UFS458821:UFT458822 UPO458821:UPP458822 UZK458821:UZL458822 VJG458821:VJH458822 VTC458821:VTD458822 WCY458821:WCZ458822 WMU458821:WMV458822 WWQ458821:WWR458822 AI524357:AJ524358 KE524357:KF524358 UA524357:UB524358 ADW524357:ADX524358 ANS524357:ANT524358 AXO524357:AXP524358 BHK524357:BHL524358 BRG524357:BRH524358 CBC524357:CBD524358 CKY524357:CKZ524358 CUU524357:CUV524358 DEQ524357:DER524358 DOM524357:DON524358 DYI524357:DYJ524358 EIE524357:EIF524358 ESA524357:ESB524358 FBW524357:FBX524358 FLS524357:FLT524358 FVO524357:FVP524358 GFK524357:GFL524358 GPG524357:GPH524358 GZC524357:GZD524358 HIY524357:HIZ524358 HSU524357:HSV524358 ICQ524357:ICR524358 IMM524357:IMN524358 IWI524357:IWJ524358 JGE524357:JGF524358 JQA524357:JQB524358 JZW524357:JZX524358 KJS524357:KJT524358 KTO524357:KTP524358 LDK524357:LDL524358 LNG524357:LNH524358 LXC524357:LXD524358 MGY524357:MGZ524358 MQU524357:MQV524358 NAQ524357:NAR524358 NKM524357:NKN524358 NUI524357:NUJ524358 OEE524357:OEF524358 OOA524357:OOB524358 OXW524357:OXX524358 PHS524357:PHT524358 PRO524357:PRP524358 QBK524357:QBL524358 QLG524357:QLH524358 QVC524357:QVD524358 REY524357:REZ524358 ROU524357:ROV524358 RYQ524357:RYR524358 SIM524357:SIN524358 SSI524357:SSJ524358 TCE524357:TCF524358 TMA524357:TMB524358 TVW524357:TVX524358 UFS524357:UFT524358 UPO524357:UPP524358 UZK524357:UZL524358 VJG524357:VJH524358 VTC524357:VTD524358 WCY524357:WCZ524358 WMU524357:WMV524358 WWQ524357:WWR524358 AI589893:AJ589894 KE589893:KF589894 UA589893:UB589894 ADW589893:ADX589894 ANS589893:ANT589894 AXO589893:AXP589894 BHK589893:BHL589894 BRG589893:BRH589894 CBC589893:CBD589894 CKY589893:CKZ589894 CUU589893:CUV589894 DEQ589893:DER589894 DOM589893:DON589894 DYI589893:DYJ589894 EIE589893:EIF589894 ESA589893:ESB589894 FBW589893:FBX589894 FLS589893:FLT589894 FVO589893:FVP589894 GFK589893:GFL589894 GPG589893:GPH589894 GZC589893:GZD589894 HIY589893:HIZ589894 HSU589893:HSV589894 ICQ589893:ICR589894 IMM589893:IMN589894 IWI589893:IWJ589894 JGE589893:JGF589894 JQA589893:JQB589894 JZW589893:JZX589894 KJS589893:KJT589894 KTO589893:KTP589894 LDK589893:LDL589894 LNG589893:LNH589894 LXC589893:LXD589894 MGY589893:MGZ589894 MQU589893:MQV589894 NAQ589893:NAR589894 NKM589893:NKN589894 NUI589893:NUJ589894 OEE589893:OEF589894 OOA589893:OOB589894 OXW589893:OXX589894 PHS589893:PHT589894 PRO589893:PRP589894 QBK589893:QBL589894 QLG589893:QLH589894 QVC589893:QVD589894 REY589893:REZ589894 ROU589893:ROV589894 RYQ589893:RYR589894 SIM589893:SIN589894 SSI589893:SSJ589894 TCE589893:TCF589894 TMA589893:TMB589894 TVW589893:TVX589894 UFS589893:UFT589894 UPO589893:UPP589894 UZK589893:UZL589894 VJG589893:VJH589894 VTC589893:VTD589894 WCY589893:WCZ589894 WMU589893:WMV589894 WWQ589893:WWR589894 AI655429:AJ655430 KE655429:KF655430 UA655429:UB655430 ADW655429:ADX655430 ANS655429:ANT655430 AXO655429:AXP655430 BHK655429:BHL655430 BRG655429:BRH655430 CBC655429:CBD655430 CKY655429:CKZ655430 CUU655429:CUV655430 DEQ655429:DER655430 DOM655429:DON655430 DYI655429:DYJ655430 EIE655429:EIF655430 ESA655429:ESB655430 FBW655429:FBX655430 FLS655429:FLT655430 FVO655429:FVP655430 GFK655429:GFL655430 GPG655429:GPH655430 GZC655429:GZD655430 HIY655429:HIZ655430 HSU655429:HSV655430 ICQ655429:ICR655430 IMM655429:IMN655430 IWI655429:IWJ655430 JGE655429:JGF655430 JQA655429:JQB655430 JZW655429:JZX655430 KJS655429:KJT655430 KTO655429:KTP655430 LDK655429:LDL655430 LNG655429:LNH655430 LXC655429:LXD655430 MGY655429:MGZ655430 MQU655429:MQV655430 NAQ655429:NAR655430 NKM655429:NKN655430 NUI655429:NUJ655430 OEE655429:OEF655430 OOA655429:OOB655430 OXW655429:OXX655430 PHS655429:PHT655430 PRO655429:PRP655430 QBK655429:QBL655430 QLG655429:QLH655430 QVC655429:QVD655430 REY655429:REZ655430 ROU655429:ROV655430 RYQ655429:RYR655430 SIM655429:SIN655430 SSI655429:SSJ655430 TCE655429:TCF655430 TMA655429:TMB655430 TVW655429:TVX655430 UFS655429:UFT655430 UPO655429:UPP655430 UZK655429:UZL655430 VJG655429:VJH655430 VTC655429:VTD655430 WCY655429:WCZ655430 WMU655429:WMV655430 WWQ655429:WWR655430 AI720965:AJ720966 KE720965:KF720966 UA720965:UB720966 ADW720965:ADX720966 ANS720965:ANT720966 AXO720965:AXP720966 BHK720965:BHL720966 BRG720965:BRH720966 CBC720965:CBD720966 CKY720965:CKZ720966 CUU720965:CUV720966 DEQ720965:DER720966 DOM720965:DON720966 DYI720965:DYJ720966 EIE720965:EIF720966 ESA720965:ESB720966 FBW720965:FBX720966 FLS720965:FLT720966 FVO720965:FVP720966 GFK720965:GFL720966 GPG720965:GPH720966 GZC720965:GZD720966 HIY720965:HIZ720966 HSU720965:HSV720966 ICQ720965:ICR720966 IMM720965:IMN720966 IWI720965:IWJ720966 JGE720965:JGF720966 JQA720965:JQB720966 JZW720965:JZX720966 KJS720965:KJT720966 KTO720965:KTP720966 LDK720965:LDL720966 LNG720965:LNH720966 LXC720965:LXD720966 MGY720965:MGZ720966 MQU720965:MQV720966 NAQ720965:NAR720966 NKM720965:NKN720966 NUI720965:NUJ720966 OEE720965:OEF720966 OOA720965:OOB720966 OXW720965:OXX720966 PHS720965:PHT720966 PRO720965:PRP720966 QBK720965:QBL720966 QLG720965:QLH720966 QVC720965:QVD720966 REY720965:REZ720966 ROU720965:ROV720966 RYQ720965:RYR720966 SIM720965:SIN720966 SSI720965:SSJ720966 TCE720965:TCF720966 TMA720965:TMB720966 TVW720965:TVX720966 UFS720965:UFT720966 UPO720965:UPP720966 UZK720965:UZL720966 VJG720965:VJH720966 VTC720965:VTD720966 WCY720965:WCZ720966 WMU720965:WMV720966 WWQ720965:WWR720966 AI786501:AJ786502 KE786501:KF786502 UA786501:UB786502 ADW786501:ADX786502 ANS786501:ANT786502 AXO786501:AXP786502 BHK786501:BHL786502 BRG786501:BRH786502 CBC786501:CBD786502 CKY786501:CKZ786502 CUU786501:CUV786502 DEQ786501:DER786502 DOM786501:DON786502 DYI786501:DYJ786502 EIE786501:EIF786502 ESA786501:ESB786502 FBW786501:FBX786502 FLS786501:FLT786502 FVO786501:FVP786502 GFK786501:GFL786502 GPG786501:GPH786502 GZC786501:GZD786502 HIY786501:HIZ786502 HSU786501:HSV786502 ICQ786501:ICR786502 IMM786501:IMN786502 IWI786501:IWJ786502 JGE786501:JGF786502 JQA786501:JQB786502 JZW786501:JZX786502 KJS786501:KJT786502 KTO786501:KTP786502 LDK786501:LDL786502 LNG786501:LNH786502 LXC786501:LXD786502 MGY786501:MGZ786502 MQU786501:MQV786502 NAQ786501:NAR786502 NKM786501:NKN786502 NUI786501:NUJ786502 OEE786501:OEF786502 OOA786501:OOB786502 OXW786501:OXX786502 PHS786501:PHT786502 PRO786501:PRP786502 QBK786501:QBL786502 QLG786501:QLH786502 QVC786501:QVD786502 REY786501:REZ786502 ROU786501:ROV786502 RYQ786501:RYR786502 SIM786501:SIN786502 SSI786501:SSJ786502 TCE786501:TCF786502 TMA786501:TMB786502 TVW786501:TVX786502 UFS786501:UFT786502 UPO786501:UPP786502 UZK786501:UZL786502 VJG786501:VJH786502 VTC786501:VTD786502 WCY786501:WCZ786502 WMU786501:WMV786502 WWQ786501:WWR786502 AI852037:AJ852038 KE852037:KF852038 UA852037:UB852038 ADW852037:ADX852038 ANS852037:ANT852038 AXO852037:AXP852038 BHK852037:BHL852038 BRG852037:BRH852038 CBC852037:CBD852038 CKY852037:CKZ852038 CUU852037:CUV852038 DEQ852037:DER852038 DOM852037:DON852038 DYI852037:DYJ852038 EIE852037:EIF852038 ESA852037:ESB852038 FBW852037:FBX852038 FLS852037:FLT852038 FVO852037:FVP852038 GFK852037:GFL852038 GPG852037:GPH852038 GZC852037:GZD852038 HIY852037:HIZ852038 HSU852037:HSV852038 ICQ852037:ICR852038 IMM852037:IMN852038 IWI852037:IWJ852038 JGE852037:JGF852038 JQA852037:JQB852038 JZW852037:JZX852038 KJS852037:KJT852038 KTO852037:KTP852038 LDK852037:LDL852038 LNG852037:LNH852038 LXC852037:LXD852038 MGY852037:MGZ852038 MQU852037:MQV852038 NAQ852037:NAR852038 NKM852037:NKN852038 NUI852037:NUJ852038 OEE852037:OEF852038 OOA852037:OOB852038 OXW852037:OXX852038 PHS852037:PHT852038 PRO852037:PRP852038 QBK852037:QBL852038 QLG852037:QLH852038 QVC852037:QVD852038 REY852037:REZ852038 ROU852037:ROV852038 RYQ852037:RYR852038 SIM852037:SIN852038 SSI852037:SSJ852038 TCE852037:TCF852038 TMA852037:TMB852038 TVW852037:TVX852038 UFS852037:UFT852038 UPO852037:UPP852038 UZK852037:UZL852038 VJG852037:VJH852038 VTC852037:VTD852038 WCY852037:WCZ852038 WMU852037:WMV852038 WWQ852037:WWR852038 AI917573:AJ917574 KE917573:KF917574 UA917573:UB917574 ADW917573:ADX917574 ANS917573:ANT917574 AXO917573:AXP917574 BHK917573:BHL917574 BRG917573:BRH917574 CBC917573:CBD917574 CKY917573:CKZ917574 CUU917573:CUV917574 DEQ917573:DER917574 DOM917573:DON917574 DYI917573:DYJ917574 EIE917573:EIF917574 ESA917573:ESB917574 FBW917573:FBX917574 FLS917573:FLT917574 FVO917573:FVP917574 GFK917573:GFL917574 GPG917573:GPH917574 GZC917573:GZD917574 HIY917573:HIZ917574 HSU917573:HSV917574 ICQ917573:ICR917574 IMM917573:IMN917574 IWI917573:IWJ917574 JGE917573:JGF917574 JQA917573:JQB917574 JZW917573:JZX917574 KJS917573:KJT917574 KTO917573:KTP917574 LDK917573:LDL917574 LNG917573:LNH917574 LXC917573:LXD917574 MGY917573:MGZ917574 MQU917573:MQV917574 NAQ917573:NAR917574 NKM917573:NKN917574 NUI917573:NUJ917574 OEE917573:OEF917574 OOA917573:OOB917574 OXW917573:OXX917574 PHS917573:PHT917574 PRO917573:PRP917574 QBK917573:QBL917574 QLG917573:QLH917574 QVC917573:QVD917574 REY917573:REZ917574 ROU917573:ROV917574 RYQ917573:RYR917574 SIM917573:SIN917574 SSI917573:SSJ917574 TCE917573:TCF917574 TMA917573:TMB917574 TVW917573:TVX917574 UFS917573:UFT917574 UPO917573:UPP917574 UZK917573:UZL917574 VJG917573:VJH917574 VTC917573:VTD917574 WCY917573:WCZ917574 WMU917573:WMV917574 WWQ917573:WWR917574 AI983109:AJ983110 KE983109:KF983110 UA983109:UB983110 ADW983109:ADX983110 ANS983109:ANT983110 AXO983109:AXP983110 BHK983109:BHL983110 BRG983109:BRH983110 CBC983109:CBD983110 CKY983109:CKZ983110 CUU983109:CUV983110 DEQ983109:DER983110 DOM983109:DON983110 DYI983109:DYJ983110 EIE983109:EIF983110 ESA983109:ESB983110 FBW983109:FBX983110 FLS983109:FLT983110 FVO983109:FVP983110 GFK983109:GFL983110 GPG983109:GPH983110 GZC983109:GZD983110 HIY983109:HIZ983110 HSU983109:HSV983110 ICQ983109:ICR983110 IMM983109:IMN983110 IWI983109:IWJ983110 JGE983109:JGF983110 JQA983109:JQB983110 JZW983109:JZX983110 KJS983109:KJT983110 KTO983109:KTP983110 LDK983109:LDL983110 LNG983109:LNH983110 LXC983109:LXD983110 MGY983109:MGZ983110 MQU983109:MQV983110 NAQ983109:NAR983110 NKM983109:NKN983110 NUI983109:NUJ983110 OEE983109:OEF983110 OOA983109:OOB983110 OXW983109:OXX983110 PHS983109:PHT983110 PRO983109:PRP983110 QBK983109:QBL983110 QLG983109:QLH983110 QVC983109:QVD983110 REY983109:REZ983110 ROU983109:ROV983110 RYQ983109:RYR983110 SIM983109:SIN983110 SSI983109:SSJ983110 TCE983109:TCF983110 TMA983109:TMB983110 TVW983109:TVX983110 UFS983109:UFT983110 UPO983109:UPP983110 UZK983109:UZL983110 VJG983109:VJH983110 VTC983109:VTD983110 WCY983109:WCZ983110 WMU983109:WMV983110 WWQ983109:WWR983110 D62:AE65 JA62:KB65 SW62:TX65 ACS62:ADT65 AMO62:ANP65 AWK62:AXL65 BGG62:BHH65 BQC62:BRD65 BZY62:CAZ65 CJU62:CKV65 CTQ62:CUR65 DDM62:DEN65 DNI62:DOJ65 DXE62:DYF65 EHA62:EIB65 EQW62:ERX65 FAS62:FBT65 FKO62:FLP65 FUK62:FVL65 GEG62:GFH65 GOC62:GPD65 GXY62:GYZ65 HHU62:HIV65 HRQ62:HSR65 IBM62:ICN65 ILI62:IMJ65 IVE62:IWF65 JFA62:JGB65 JOW62:JPX65 JYS62:JZT65 KIO62:KJP65 KSK62:KTL65 LCG62:LDH65 LMC62:LND65 LVY62:LWZ65 MFU62:MGV65 MPQ62:MQR65 MZM62:NAN65 NJI62:NKJ65 NTE62:NUF65 ODA62:OEB65 OMW62:ONX65 OWS62:OXT65 PGO62:PHP65 PQK62:PRL65 QAG62:QBH65 QKC62:QLD65 QTY62:QUZ65 RDU62:REV65 RNQ62:ROR65 RXM62:RYN65 SHI62:SIJ65 SRE62:SSF65 TBA62:TCB65 TKW62:TLX65 TUS62:TVT65 UEO62:UFP65 UOK62:UPL65 UYG62:UZH65 VIC62:VJD65 VRY62:VSZ65 WBU62:WCV65 WLQ62:WMR65 WVM62:WWN65 D65600:AE65603 JA65600:KB65603 SW65600:TX65603 ACS65600:ADT65603 AMO65600:ANP65603 AWK65600:AXL65603 BGG65600:BHH65603 BQC65600:BRD65603 BZY65600:CAZ65603 CJU65600:CKV65603 CTQ65600:CUR65603 DDM65600:DEN65603 DNI65600:DOJ65603 DXE65600:DYF65603 EHA65600:EIB65603 EQW65600:ERX65603 FAS65600:FBT65603 FKO65600:FLP65603 FUK65600:FVL65603 GEG65600:GFH65603 GOC65600:GPD65603 GXY65600:GYZ65603 HHU65600:HIV65603 HRQ65600:HSR65603 IBM65600:ICN65603 ILI65600:IMJ65603 IVE65600:IWF65603 JFA65600:JGB65603 JOW65600:JPX65603 JYS65600:JZT65603 KIO65600:KJP65603 KSK65600:KTL65603 LCG65600:LDH65603 LMC65600:LND65603 LVY65600:LWZ65603 MFU65600:MGV65603 MPQ65600:MQR65603 MZM65600:NAN65603 NJI65600:NKJ65603 NTE65600:NUF65603 ODA65600:OEB65603 OMW65600:ONX65603 OWS65600:OXT65603 PGO65600:PHP65603 PQK65600:PRL65603 QAG65600:QBH65603 QKC65600:QLD65603 QTY65600:QUZ65603 RDU65600:REV65603 RNQ65600:ROR65603 RXM65600:RYN65603 SHI65600:SIJ65603 SRE65600:SSF65603 TBA65600:TCB65603 TKW65600:TLX65603 TUS65600:TVT65603 UEO65600:UFP65603 UOK65600:UPL65603 UYG65600:UZH65603 VIC65600:VJD65603 VRY65600:VSZ65603 WBU65600:WCV65603 WLQ65600:WMR65603 WVM65600:WWN65603 D131136:AE131139 JA131136:KB131139 SW131136:TX131139 ACS131136:ADT131139 AMO131136:ANP131139 AWK131136:AXL131139 BGG131136:BHH131139 BQC131136:BRD131139 BZY131136:CAZ131139 CJU131136:CKV131139 CTQ131136:CUR131139 DDM131136:DEN131139 DNI131136:DOJ131139 DXE131136:DYF131139 EHA131136:EIB131139 EQW131136:ERX131139 FAS131136:FBT131139 FKO131136:FLP131139 FUK131136:FVL131139 GEG131136:GFH131139 GOC131136:GPD131139 GXY131136:GYZ131139 HHU131136:HIV131139 HRQ131136:HSR131139 IBM131136:ICN131139 ILI131136:IMJ131139 IVE131136:IWF131139 JFA131136:JGB131139 JOW131136:JPX131139 JYS131136:JZT131139 KIO131136:KJP131139 KSK131136:KTL131139 LCG131136:LDH131139 LMC131136:LND131139 LVY131136:LWZ131139 MFU131136:MGV131139 MPQ131136:MQR131139 MZM131136:NAN131139 NJI131136:NKJ131139 NTE131136:NUF131139 ODA131136:OEB131139 OMW131136:ONX131139 OWS131136:OXT131139 PGO131136:PHP131139 PQK131136:PRL131139 QAG131136:QBH131139 QKC131136:QLD131139 QTY131136:QUZ131139 RDU131136:REV131139 RNQ131136:ROR131139 RXM131136:RYN131139 SHI131136:SIJ131139 SRE131136:SSF131139 TBA131136:TCB131139 TKW131136:TLX131139 TUS131136:TVT131139 UEO131136:UFP131139 UOK131136:UPL131139 UYG131136:UZH131139 VIC131136:VJD131139 VRY131136:VSZ131139 WBU131136:WCV131139 WLQ131136:WMR131139 WVM131136:WWN131139 D196672:AE196675 JA196672:KB196675 SW196672:TX196675 ACS196672:ADT196675 AMO196672:ANP196675 AWK196672:AXL196675 BGG196672:BHH196675 BQC196672:BRD196675 BZY196672:CAZ196675 CJU196672:CKV196675 CTQ196672:CUR196675 DDM196672:DEN196675 DNI196672:DOJ196675 DXE196672:DYF196675 EHA196672:EIB196675 EQW196672:ERX196675 FAS196672:FBT196675 FKO196672:FLP196675 FUK196672:FVL196675 GEG196672:GFH196675 GOC196672:GPD196675 GXY196672:GYZ196675 HHU196672:HIV196675 HRQ196672:HSR196675 IBM196672:ICN196675 ILI196672:IMJ196675 IVE196672:IWF196675 JFA196672:JGB196675 JOW196672:JPX196675 JYS196672:JZT196675 KIO196672:KJP196675 KSK196672:KTL196675 LCG196672:LDH196675 LMC196672:LND196675 LVY196672:LWZ196675 MFU196672:MGV196675 MPQ196672:MQR196675 MZM196672:NAN196675 NJI196672:NKJ196675 NTE196672:NUF196675 ODA196672:OEB196675 OMW196672:ONX196675 OWS196672:OXT196675 PGO196672:PHP196675 PQK196672:PRL196675 QAG196672:QBH196675 QKC196672:QLD196675 QTY196672:QUZ196675 RDU196672:REV196675 RNQ196672:ROR196675 RXM196672:RYN196675 SHI196672:SIJ196675 SRE196672:SSF196675 TBA196672:TCB196675 TKW196672:TLX196675 TUS196672:TVT196675 UEO196672:UFP196675 UOK196672:UPL196675 UYG196672:UZH196675 VIC196672:VJD196675 VRY196672:VSZ196675 WBU196672:WCV196675 WLQ196672:WMR196675 WVM196672:WWN196675 D262208:AE262211 JA262208:KB262211 SW262208:TX262211 ACS262208:ADT262211 AMO262208:ANP262211 AWK262208:AXL262211 BGG262208:BHH262211 BQC262208:BRD262211 BZY262208:CAZ262211 CJU262208:CKV262211 CTQ262208:CUR262211 DDM262208:DEN262211 DNI262208:DOJ262211 DXE262208:DYF262211 EHA262208:EIB262211 EQW262208:ERX262211 FAS262208:FBT262211 FKO262208:FLP262211 FUK262208:FVL262211 GEG262208:GFH262211 GOC262208:GPD262211 GXY262208:GYZ262211 HHU262208:HIV262211 HRQ262208:HSR262211 IBM262208:ICN262211 ILI262208:IMJ262211 IVE262208:IWF262211 JFA262208:JGB262211 JOW262208:JPX262211 JYS262208:JZT262211 KIO262208:KJP262211 KSK262208:KTL262211 LCG262208:LDH262211 LMC262208:LND262211 LVY262208:LWZ262211 MFU262208:MGV262211 MPQ262208:MQR262211 MZM262208:NAN262211 NJI262208:NKJ262211 NTE262208:NUF262211 ODA262208:OEB262211 OMW262208:ONX262211 OWS262208:OXT262211 PGO262208:PHP262211 PQK262208:PRL262211 QAG262208:QBH262211 QKC262208:QLD262211 QTY262208:QUZ262211 RDU262208:REV262211 RNQ262208:ROR262211 RXM262208:RYN262211 SHI262208:SIJ262211 SRE262208:SSF262211 TBA262208:TCB262211 TKW262208:TLX262211 TUS262208:TVT262211 UEO262208:UFP262211 UOK262208:UPL262211 UYG262208:UZH262211 VIC262208:VJD262211 VRY262208:VSZ262211 WBU262208:WCV262211 WLQ262208:WMR262211 WVM262208:WWN262211 D327744:AE327747 JA327744:KB327747 SW327744:TX327747 ACS327744:ADT327747 AMO327744:ANP327747 AWK327744:AXL327747 BGG327744:BHH327747 BQC327744:BRD327747 BZY327744:CAZ327747 CJU327744:CKV327747 CTQ327744:CUR327747 DDM327744:DEN327747 DNI327744:DOJ327747 DXE327744:DYF327747 EHA327744:EIB327747 EQW327744:ERX327747 FAS327744:FBT327747 FKO327744:FLP327747 FUK327744:FVL327747 GEG327744:GFH327747 GOC327744:GPD327747 GXY327744:GYZ327747 HHU327744:HIV327747 HRQ327744:HSR327747 IBM327744:ICN327747 ILI327744:IMJ327747 IVE327744:IWF327747 JFA327744:JGB327747 JOW327744:JPX327747 JYS327744:JZT327747 KIO327744:KJP327747 KSK327744:KTL327747 LCG327744:LDH327747 LMC327744:LND327747 LVY327744:LWZ327747 MFU327744:MGV327747 MPQ327744:MQR327747 MZM327744:NAN327747 NJI327744:NKJ327747 NTE327744:NUF327747 ODA327744:OEB327747 OMW327744:ONX327747 OWS327744:OXT327747 PGO327744:PHP327747 PQK327744:PRL327747 QAG327744:QBH327747 QKC327744:QLD327747 QTY327744:QUZ327747 RDU327744:REV327747 RNQ327744:ROR327747 RXM327744:RYN327747 SHI327744:SIJ327747 SRE327744:SSF327747 TBA327744:TCB327747 TKW327744:TLX327747 TUS327744:TVT327747 UEO327744:UFP327747 UOK327744:UPL327747 UYG327744:UZH327747 VIC327744:VJD327747 VRY327744:VSZ327747 WBU327744:WCV327747 WLQ327744:WMR327747 WVM327744:WWN327747 D393280:AE393283 JA393280:KB393283 SW393280:TX393283 ACS393280:ADT393283 AMO393280:ANP393283 AWK393280:AXL393283 BGG393280:BHH393283 BQC393280:BRD393283 BZY393280:CAZ393283 CJU393280:CKV393283 CTQ393280:CUR393283 DDM393280:DEN393283 DNI393280:DOJ393283 DXE393280:DYF393283 EHA393280:EIB393283 EQW393280:ERX393283 FAS393280:FBT393283 FKO393280:FLP393283 FUK393280:FVL393283 GEG393280:GFH393283 GOC393280:GPD393283 GXY393280:GYZ393283 HHU393280:HIV393283 HRQ393280:HSR393283 IBM393280:ICN393283 ILI393280:IMJ393283 IVE393280:IWF393283 JFA393280:JGB393283 JOW393280:JPX393283 JYS393280:JZT393283 KIO393280:KJP393283 KSK393280:KTL393283 LCG393280:LDH393283 LMC393280:LND393283 LVY393280:LWZ393283 MFU393280:MGV393283 MPQ393280:MQR393283 MZM393280:NAN393283 NJI393280:NKJ393283 NTE393280:NUF393283 ODA393280:OEB393283 OMW393280:ONX393283 OWS393280:OXT393283 PGO393280:PHP393283 PQK393280:PRL393283 QAG393280:QBH393283 QKC393280:QLD393283 QTY393280:QUZ393283 RDU393280:REV393283 RNQ393280:ROR393283 RXM393280:RYN393283 SHI393280:SIJ393283 SRE393280:SSF393283 TBA393280:TCB393283 TKW393280:TLX393283 TUS393280:TVT393283 UEO393280:UFP393283 UOK393280:UPL393283 UYG393280:UZH393283 VIC393280:VJD393283 VRY393280:VSZ393283 WBU393280:WCV393283 WLQ393280:WMR393283 WVM393280:WWN393283 D458816:AE458819 JA458816:KB458819 SW458816:TX458819 ACS458816:ADT458819 AMO458816:ANP458819 AWK458816:AXL458819 BGG458816:BHH458819 BQC458816:BRD458819 BZY458816:CAZ458819 CJU458816:CKV458819 CTQ458816:CUR458819 DDM458816:DEN458819 DNI458816:DOJ458819 DXE458816:DYF458819 EHA458816:EIB458819 EQW458816:ERX458819 FAS458816:FBT458819 FKO458816:FLP458819 FUK458816:FVL458819 GEG458816:GFH458819 GOC458816:GPD458819 GXY458816:GYZ458819 HHU458816:HIV458819 HRQ458816:HSR458819 IBM458816:ICN458819 ILI458816:IMJ458819 IVE458816:IWF458819 JFA458816:JGB458819 JOW458816:JPX458819 JYS458816:JZT458819 KIO458816:KJP458819 KSK458816:KTL458819 LCG458816:LDH458819 LMC458816:LND458819 LVY458816:LWZ458819 MFU458816:MGV458819 MPQ458816:MQR458819 MZM458816:NAN458819 NJI458816:NKJ458819 NTE458816:NUF458819 ODA458816:OEB458819 OMW458816:ONX458819 OWS458816:OXT458819 PGO458816:PHP458819 PQK458816:PRL458819 QAG458816:QBH458819 QKC458816:QLD458819 QTY458816:QUZ458819 RDU458816:REV458819 RNQ458816:ROR458819 RXM458816:RYN458819 SHI458816:SIJ458819 SRE458816:SSF458819 TBA458816:TCB458819 TKW458816:TLX458819 TUS458816:TVT458819 UEO458816:UFP458819 UOK458816:UPL458819 UYG458816:UZH458819 VIC458816:VJD458819 VRY458816:VSZ458819 WBU458816:WCV458819 WLQ458816:WMR458819 WVM458816:WWN458819 D524352:AE524355 JA524352:KB524355 SW524352:TX524355 ACS524352:ADT524355 AMO524352:ANP524355 AWK524352:AXL524355 BGG524352:BHH524355 BQC524352:BRD524355 BZY524352:CAZ524355 CJU524352:CKV524355 CTQ524352:CUR524355 DDM524352:DEN524355 DNI524352:DOJ524355 DXE524352:DYF524355 EHA524352:EIB524355 EQW524352:ERX524355 FAS524352:FBT524355 FKO524352:FLP524355 FUK524352:FVL524355 GEG524352:GFH524355 GOC524352:GPD524355 GXY524352:GYZ524355 HHU524352:HIV524355 HRQ524352:HSR524355 IBM524352:ICN524355 ILI524352:IMJ524355 IVE524352:IWF524355 JFA524352:JGB524355 JOW524352:JPX524355 JYS524352:JZT524355 KIO524352:KJP524355 KSK524352:KTL524355 LCG524352:LDH524355 LMC524352:LND524355 LVY524352:LWZ524355 MFU524352:MGV524355 MPQ524352:MQR524355 MZM524352:NAN524355 NJI524352:NKJ524355 NTE524352:NUF524355 ODA524352:OEB524355 OMW524352:ONX524355 OWS524352:OXT524355 PGO524352:PHP524355 PQK524352:PRL524355 QAG524352:QBH524355 QKC524352:QLD524355 QTY524352:QUZ524355 RDU524352:REV524355 RNQ524352:ROR524355 RXM524352:RYN524355 SHI524352:SIJ524355 SRE524352:SSF524355 TBA524352:TCB524355 TKW524352:TLX524355 TUS524352:TVT524355 UEO524352:UFP524355 UOK524352:UPL524355 UYG524352:UZH524355 VIC524352:VJD524355 VRY524352:VSZ524355 WBU524352:WCV524355 WLQ524352:WMR524355 WVM524352:WWN524355 D589888:AE589891 JA589888:KB589891 SW589888:TX589891 ACS589888:ADT589891 AMO589888:ANP589891 AWK589888:AXL589891 BGG589888:BHH589891 BQC589888:BRD589891 BZY589888:CAZ589891 CJU589888:CKV589891 CTQ589888:CUR589891 DDM589888:DEN589891 DNI589888:DOJ589891 DXE589888:DYF589891 EHA589888:EIB589891 EQW589888:ERX589891 FAS589888:FBT589891 FKO589888:FLP589891 FUK589888:FVL589891 GEG589888:GFH589891 GOC589888:GPD589891 GXY589888:GYZ589891 HHU589888:HIV589891 HRQ589888:HSR589891 IBM589888:ICN589891 ILI589888:IMJ589891 IVE589888:IWF589891 JFA589888:JGB589891 JOW589888:JPX589891 JYS589888:JZT589891 KIO589888:KJP589891 KSK589888:KTL589891 LCG589888:LDH589891 LMC589888:LND589891 LVY589888:LWZ589891 MFU589888:MGV589891 MPQ589888:MQR589891 MZM589888:NAN589891 NJI589888:NKJ589891 NTE589888:NUF589891 ODA589888:OEB589891 OMW589888:ONX589891 OWS589888:OXT589891 PGO589888:PHP589891 PQK589888:PRL589891 QAG589888:QBH589891 QKC589888:QLD589891 QTY589888:QUZ589891 RDU589888:REV589891 RNQ589888:ROR589891 RXM589888:RYN589891 SHI589888:SIJ589891 SRE589888:SSF589891 TBA589888:TCB589891 TKW589888:TLX589891 TUS589888:TVT589891 UEO589888:UFP589891 UOK589888:UPL589891 UYG589888:UZH589891 VIC589888:VJD589891 VRY589888:VSZ589891 WBU589888:WCV589891 WLQ589888:WMR589891 WVM589888:WWN589891 D655424:AE655427 JA655424:KB655427 SW655424:TX655427 ACS655424:ADT655427 AMO655424:ANP655427 AWK655424:AXL655427 BGG655424:BHH655427 BQC655424:BRD655427 BZY655424:CAZ655427 CJU655424:CKV655427 CTQ655424:CUR655427 DDM655424:DEN655427 DNI655424:DOJ655427 DXE655424:DYF655427 EHA655424:EIB655427 EQW655424:ERX655427 FAS655424:FBT655427 FKO655424:FLP655427 FUK655424:FVL655427 GEG655424:GFH655427 GOC655424:GPD655427 GXY655424:GYZ655427 HHU655424:HIV655427 HRQ655424:HSR655427 IBM655424:ICN655427 ILI655424:IMJ655427 IVE655424:IWF655427 JFA655424:JGB655427 JOW655424:JPX655427 JYS655424:JZT655427 KIO655424:KJP655427 KSK655424:KTL655427 LCG655424:LDH655427 LMC655424:LND655427 LVY655424:LWZ655427 MFU655424:MGV655427 MPQ655424:MQR655427 MZM655424:NAN655427 NJI655424:NKJ655427 NTE655424:NUF655427 ODA655424:OEB655427 OMW655424:ONX655427 OWS655424:OXT655427 PGO655424:PHP655427 PQK655424:PRL655427 QAG655424:QBH655427 QKC655424:QLD655427 QTY655424:QUZ655427 RDU655424:REV655427 RNQ655424:ROR655427 RXM655424:RYN655427 SHI655424:SIJ655427 SRE655424:SSF655427 TBA655424:TCB655427 TKW655424:TLX655427 TUS655424:TVT655427 UEO655424:UFP655427 UOK655424:UPL655427 UYG655424:UZH655427 VIC655424:VJD655427 VRY655424:VSZ655427 WBU655424:WCV655427 WLQ655424:WMR655427 WVM655424:WWN655427 D720960:AE720963 JA720960:KB720963 SW720960:TX720963 ACS720960:ADT720963 AMO720960:ANP720963 AWK720960:AXL720963 BGG720960:BHH720963 BQC720960:BRD720963 BZY720960:CAZ720963 CJU720960:CKV720963 CTQ720960:CUR720963 DDM720960:DEN720963 DNI720960:DOJ720963 DXE720960:DYF720963 EHA720960:EIB720963 EQW720960:ERX720963 FAS720960:FBT720963 FKO720960:FLP720963 FUK720960:FVL720963 GEG720960:GFH720963 GOC720960:GPD720963 GXY720960:GYZ720963 HHU720960:HIV720963 HRQ720960:HSR720963 IBM720960:ICN720963 ILI720960:IMJ720963 IVE720960:IWF720963 JFA720960:JGB720963 JOW720960:JPX720963 JYS720960:JZT720963 KIO720960:KJP720963 KSK720960:KTL720963 LCG720960:LDH720963 LMC720960:LND720963 LVY720960:LWZ720963 MFU720960:MGV720963 MPQ720960:MQR720963 MZM720960:NAN720963 NJI720960:NKJ720963 NTE720960:NUF720963 ODA720960:OEB720963 OMW720960:ONX720963 OWS720960:OXT720963 PGO720960:PHP720963 PQK720960:PRL720963 QAG720960:QBH720963 QKC720960:QLD720963 QTY720960:QUZ720963 RDU720960:REV720963 RNQ720960:ROR720963 RXM720960:RYN720963 SHI720960:SIJ720963 SRE720960:SSF720963 TBA720960:TCB720963 TKW720960:TLX720963 TUS720960:TVT720963 UEO720960:UFP720963 UOK720960:UPL720963 UYG720960:UZH720963 VIC720960:VJD720963 VRY720960:VSZ720963 WBU720960:WCV720963 WLQ720960:WMR720963 WVM720960:WWN720963 D786496:AE786499 JA786496:KB786499 SW786496:TX786499 ACS786496:ADT786499 AMO786496:ANP786499 AWK786496:AXL786499 BGG786496:BHH786499 BQC786496:BRD786499 BZY786496:CAZ786499 CJU786496:CKV786499 CTQ786496:CUR786499 DDM786496:DEN786499 DNI786496:DOJ786499 DXE786496:DYF786499 EHA786496:EIB786499 EQW786496:ERX786499 FAS786496:FBT786499 FKO786496:FLP786499 FUK786496:FVL786499 GEG786496:GFH786499 GOC786496:GPD786499 GXY786496:GYZ786499 HHU786496:HIV786499 HRQ786496:HSR786499 IBM786496:ICN786499 ILI786496:IMJ786499 IVE786496:IWF786499 JFA786496:JGB786499 JOW786496:JPX786499 JYS786496:JZT786499 KIO786496:KJP786499 KSK786496:KTL786499 LCG786496:LDH786499 LMC786496:LND786499 LVY786496:LWZ786499 MFU786496:MGV786499 MPQ786496:MQR786499 MZM786496:NAN786499 NJI786496:NKJ786499 NTE786496:NUF786499 ODA786496:OEB786499 OMW786496:ONX786499 OWS786496:OXT786499 PGO786496:PHP786499 PQK786496:PRL786499 QAG786496:QBH786499 QKC786496:QLD786499 QTY786496:QUZ786499 RDU786496:REV786499 RNQ786496:ROR786499 RXM786496:RYN786499 SHI786496:SIJ786499 SRE786496:SSF786499 TBA786496:TCB786499 TKW786496:TLX786499 TUS786496:TVT786499 UEO786496:UFP786499 UOK786496:UPL786499 UYG786496:UZH786499 VIC786496:VJD786499 VRY786496:VSZ786499 WBU786496:WCV786499 WLQ786496:WMR786499 WVM786496:WWN786499 D852032:AE852035 JA852032:KB852035 SW852032:TX852035 ACS852032:ADT852035 AMO852032:ANP852035 AWK852032:AXL852035 BGG852032:BHH852035 BQC852032:BRD852035 BZY852032:CAZ852035 CJU852032:CKV852035 CTQ852032:CUR852035 DDM852032:DEN852035 DNI852032:DOJ852035 DXE852032:DYF852035 EHA852032:EIB852035 EQW852032:ERX852035 FAS852032:FBT852035 FKO852032:FLP852035 FUK852032:FVL852035 GEG852032:GFH852035 GOC852032:GPD852035 GXY852032:GYZ852035 HHU852032:HIV852035 HRQ852032:HSR852035 IBM852032:ICN852035 ILI852032:IMJ852035 IVE852032:IWF852035 JFA852032:JGB852035 JOW852032:JPX852035 JYS852032:JZT852035 KIO852032:KJP852035 KSK852032:KTL852035 LCG852032:LDH852035 LMC852032:LND852035 LVY852032:LWZ852035 MFU852032:MGV852035 MPQ852032:MQR852035 MZM852032:NAN852035 NJI852032:NKJ852035 NTE852032:NUF852035 ODA852032:OEB852035 OMW852032:ONX852035 OWS852032:OXT852035 PGO852032:PHP852035 PQK852032:PRL852035 QAG852032:QBH852035 QKC852032:QLD852035 QTY852032:QUZ852035 RDU852032:REV852035 RNQ852032:ROR852035 RXM852032:RYN852035 SHI852032:SIJ852035 SRE852032:SSF852035 TBA852032:TCB852035 TKW852032:TLX852035 TUS852032:TVT852035 UEO852032:UFP852035 UOK852032:UPL852035 UYG852032:UZH852035 VIC852032:VJD852035 VRY852032:VSZ852035 WBU852032:WCV852035 WLQ852032:WMR852035 WVM852032:WWN852035 D917568:AE917571 JA917568:KB917571 SW917568:TX917571 ACS917568:ADT917571 AMO917568:ANP917571 AWK917568:AXL917571 BGG917568:BHH917571 BQC917568:BRD917571 BZY917568:CAZ917571 CJU917568:CKV917571 CTQ917568:CUR917571 DDM917568:DEN917571 DNI917568:DOJ917571 DXE917568:DYF917571 EHA917568:EIB917571 EQW917568:ERX917571 FAS917568:FBT917571 FKO917568:FLP917571 FUK917568:FVL917571 GEG917568:GFH917571 GOC917568:GPD917571 GXY917568:GYZ917571 HHU917568:HIV917571 HRQ917568:HSR917571 IBM917568:ICN917571 ILI917568:IMJ917571 IVE917568:IWF917571 JFA917568:JGB917571 JOW917568:JPX917571 JYS917568:JZT917571 KIO917568:KJP917571 KSK917568:KTL917571 LCG917568:LDH917571 LMC917568:LND917571 LVY917568:LWZ917571 MFU917568:MGV917571 MPQ917568:MQR917571 MZM917568:NAN917571 NJI917568:NKJ917571 NTE917568:NUF917571 ODA917568:OEB917571 OMW917568:ONX917571 OWS917568:OXT917571 PGO917568:PHP917571 PQK917568:PRL917571 QAG917568:QBH917571 QKC917568:QLD917571 QTY917568:QUZ917571 RDU917568:REV917571 RNQ917568:ROR917571 RXM917568:RYN917571 SHI917568:SIJ917571 SRE917568:SSF917571 TBA917568:TCB917571 TKW917568:TLX917571 TUS917568:TVT917571 UEO917568:UFP917571 UOK917568:UPL917571 UYG917568:UZH917571 VIC917568:VJD917571 VRY917568:VSZ917571 WBU917568:WCV917571 WLQ917568:WMR917571 WVM917568:WWN917571 D983104:AE983107 JA983104:KB983107 SW983104:TX983107 ACS983104:ADT983107 AMO983104:ANP983107 AWK983104:AXL983107 BGG983104:BHH983107 BQC983104:BRD983107 BZY983104:CAZ983107 CJU983104:CKV983107 CTQ983104:CUR983107 DDM983104:DEN983107 DNI983104:DOJ983107 DXE983104:DYF983107 EHA983104:EIB983107 EQW983104:ERX983107 FAS983104:FBT983107 FKO983104:FLP983107 FUK983104:FVL983107 GEG983104:GFH983107 GOC983104:GPD983107 GXY983104:GYZ983107 HHU983104:HIV983107 HRQ983104:HSR983107 IBM983104:ICN983107 ILI983104:IMJ983107 IVE983104:IWF983107 JFA983104:JGB983107 JOW983104:JPX983107 JYS983104:JZT983107 KIO983104:KJP983107 KSK983104:KTL983107 LCG983104:LDH983107 LMC983104:LND983107 LVY983104:LWZ983107 MFU983104:MGV983107 MPQ983104:MQR983107 MZM983104:NAN983107 NJI983104:NKJ983107 NTE983104:NUF983107 ODA983104:OEB983107 OMW983104:ONX983107 OWS983104:OXT983107 PGO983104:PHP983107 PQK983104:PRL983107 QAG983104:QBH983107 QKC983104:QLD983107 QTY983104:QUZ983107 RDU983104:REV983107 RNQ983104:ROR983107 RXM983104:RYN983107 SHI983104:SIJ983107 SRE983104:SSF983107 TBA983104:TCB983107 TKW983104:TLX983107 TUS983104:TVT983107 UEO983104:UFP983107 UOK983104:UPL983107 UYG983104:UZH983107 VIC983104:VJD983107 VRY983104:VSZ983107 WBU983104:WCV983107 WLQ983104:WMR983107 WVM983104:WWN983107 J69:K69">
      <formula1>999999999999999000</formula1>
    </dataValidation>
    <dataValidation type="whole" operator="lessThan" allowBlank="1" showInputMessage="1" showErrorMessage="1" error="Въвежда се цяло яисло!" sqref="D87:AJ89 JA73:KF73 SW73:UB73 ACS73:ADX73 AMO73:ANT73 AWK73:AXP73 BGG73:BHL73 BQC73:BRH73 BZY73:CBD73 CJU73:CKZ73 CTQ73:CUV73 DDM73:DER73 DNI73:DON73 DXE73:DYJ73 EHA73:EIF73 EQW73:ESB73 FAS73:FBX73 FKO73:FLT73 FUK73:FVP73 GEG73:GFL73 GOC73:GPH73 GXY73:GZD73 HHU73:HIZ73 HRQ73:HSV73 IBM73:ICR73 ILI73:IMN73 IVE73:IWJ73 JFA73:JGF73 JOW73:JQB73 JYS73:JZX73 KIO73:KJT73 KSK73:KTP73 LCG73:LDL73 LMC73:LNH73 LVY73:LXD73 MFU73:MGZ73 MPQ73:MQV73 MZM73:NAR73 NJI73:NKN73 NTE73:NUJ73 ODA73:OEF73 OMW73:OOB73 OWS73:OXX73 PGO73:PHT73 PQK73:PRP73 QAG73:QBL73 QKC73:QLH73 QTY73:QVD73 RDU73:REZ73 RNQ73:ROV73 RXM73:RYR73 SHI73:SIN73 SRE73:SSJ73 TBA73:TCF73 TKW73:TMB73 TUS73:TVX73 UEO73:UFT73 UOK73:UPP73 UYG73:UZL73 VIC73:VJH73 VRY73:VTD73 WBU73:WCZ73 WLQ73:WMV73 WVM73:WWR73 D65611:AJ65611 JA65611:KF65611 SW65611:UB65611 ACS65611:ADX65611 AMO65611:ANT65611 AWK65611:AXP65611 BGG65611:BHL65611 BQC65611:BRH65611 BZY65611:CBD65611 CJU65611:CKZ65611 CTQ65611:CUV65611 DDM65611:DER65611 DNI65611:DON65611 DXE65611:DYJ65611 EHA65611:EIF65611 EQW65611:ESB65611 FAS65611:FBX65611 FKO65611:FLT65611 FUK65611:FVP65611 GEG65611:GFL65611 GOC65611:GPH65611 GXY65611:GZD65611 HHU65611:HIZ65611 HRQ65611:HSV65611 IBM65611:ICR65611 ILI65611:IMN65611 IVE65611:IWJ65611 JFA65611:JGF65611 JOW65611:JQB65611 JYS65611:JZX65611 KIO65611:KJT65611 KSK65611:KTP65611 LCG65611:LDL65611 LMC65611:LNH65611 LVY65611:LXD65611 MFU65611:MGZ65611 MPQ65611:MQV65611 MZM65611:NAR65611 NJI65611:NKN65611 NTE65611:NUJ65611 ODA65611:OEF65611 OMW65611:OOB65611 OWS65611:OXX65611 PGO65611:PHT65611 PQK65611:PRP65611 QAG65611:QBL65611 QKC65611:QLH65611 QTY65611:QVD65611 RDU65611:REZ65611 RNQ65611:ROV65611 RXM65611:RYR65611 SHI65611:SIN65611 SRE65611:SSJ65611 TBA65611:TCF65611 TKW65611:TMB65611 TUS65611:TVX65611 UEO65611:UFT65611 UOK65611:UPP65611 UYG65611:UZL65611 VIC65611:VJH65611 VRY65611:VTD65611 WBU65611:WCZ65611 WLQ65611:WMV65611 WVM65611:WWR65611 D131147:AJ131147 JA131147:KF131147 SW131147:UB131147 ACS131147:ADX131147 AMO131147:ANT131147 AWK131147:AXP131147 BGG131147:BHL131147 BQC131147:BRH131147 BZY131147:CBD131147 CJU131147:CKZ131147 CTQ131147:CUV131147 DDM131147:DER131147 DNI131147:DON131147 DXE131147:DYJ131147 EHA131147:EIF131147 EQW131147:ESB131147 FAS131147:FBX131147 FKO131147:FLT131147 FUK131147:FVP131147 GEG131147:GFL131147 GOC131147:GPH131147 GXY131147:GZD131147 HHU131147:HIZ131147 HRQ131147:HSV131147 IBM131147:ICR131147 ILI131147:IMN131147 IVE131147:IWJ131147 JFA131147:JGF131147 JOW131147:JQB131147 JYS131147:JZX131147 KIO131147:KJT131147 KSK131147:KTP131147 LCG131147:LDL131147 LMC131147:LNH131147 LVY131147:LXD131147 MFU131147:MGZ131147 MPQ131147:MQV131147 MZM131147:NAR131147 NJI131147:NKN131147 NTE131147:NUJ131147 ODA131147:OEF131147 OMW131147:OOB131147 OWS131147:OXX131147 PGO131147:PHT131147 PQK131147:PRP131147 QAG131147:QBL131147 QKC131147:QLH131147 QTY131147:QVD131147 RDU131147:REZ131147 RNQ131147:ROV131147 RXM131147:RYR131147 SHI131147:SIN131147 SRE131147:SSJ131147 TBA131147:TCF131147 TKW131147:TMB131147 TUS131147:TVX131147 UEO131147:UFT131147 UOK131147:UPP131147 UYG131147:UZL131147 VIC131147:VJH131147 VRY131147:VTD131147 WBU131147:WCZ131147 WLQ131147:WMV131147 WVM131147:WWR131147 D196683:AJ196683 JA196683:KF196683 SW196683:UB196683 ACS196683:ADX196683 AMO196683:ANT196683 AWK196683:AXP196683 BGG196683:BHL196683 BQC196683:BRH196683 BZY196683:CBD196683 CJU196683:CKZ196683 CTQ196683:CUV196683 DDM196683:DER196683 DNI196683:DON196683 DXE196683:DYJ196683 EHA196683:EIF196683 EQW196683:ESB196683 FAS196683:FBX196683 FKO196683:FLT196683 FUK196683:FVP196683 GEG196683:GFL196683 GOC196683:GPH196683 GXY196683:GZD196683 HHU196683:HIZ196683 HRQ196683:HSV196683 IBM196683:ICR196683 ILI196683:IMN196683 IVE196683:IWJ196683 JFA196683:JGF196683 JOW196683:JQB196683 JYS196683:JZX196683 KIO196683:KJT196683 KSK196683:KTP196683 LCG196683:LDL196683 LMC196683:LNH196683 LVY196683:LXD196683 MFU196683:MGZ196683 MPQ196683:MQV196683 MZM196683:NAR196683 NJI196683:NKN196683 NTE196683:NUJ196683 ODA196683:OEF196683 OMW196683:OOB196683 OWS196683:OXX196683 PGO196683:PHT196683 PQK196683:PRP196683 QAG196683:QBL196683 QKC196683:QLH196683 QTY196683:QVD196683 RDU196683:REZ196683 RNQ196683:ROV196683 RXM196683:RYR196683 SHI196683:SIN196683 SRE196683:SSJ196683 TBA196683:TCF196683 TKW196683:TMB196683 TUS196683:TVX196683 UEO196683:UFT196683 UOK196683:UPP196683 UYG196683:UZL196683 VIC196683:VJH196683 VRY196683:VTD196683 WBU196683:WCZ196683 WLQ196683:WMV196683 WVM196683:WWR196683 D262219:AJ262219 JA262219:KF262219 SW262219:UB262219 ACS262219:ADX262219 AMO262219:ANT262219 AWK262219:AXP262219 BGG262219:BHL262219 BQC262219:BRH262219 BZY262219:CBD262219 CJU262219:CKZ262219 CTQ262219:CUV262219 DDM262219:DER262219 DNI262219:DON262219 DXE262219:DYJ262219 EHA262219:EIF262219 EQW262219:ESB262219 FAS262219:FBX262219 FKO262219:FLT262219 FUK262219:FVP262219 GEG262219:GFL262219 GOC262219:GPH262219 GXY262219:GZD262219 HHU262219:HIZ262219 HRQ262219:HSV262219 IBM262219:ICR262219 ILI262219:IMN262219 IVE262219:IWJ262219 JFA262219:JGF262219 JOW262219:JQB262219 JYS262219:JZX262219 KIO262219:KJT262219 KSK262219:KTP262219 LCG262219:LDL262219 LMC262219:LNH262219 LVY262219:LXD262219 MFU262219:MGZ262219 MPQ262219:MQV262219 MZM262219:NAR262219 NJI262219:NKN262219 NTE262219:NUJ262219 ODA262219:OEF262219 OMW262219:OOB262219 OWS262219:OXX262219 PGO262219:PHT262219 PQK262219:PRP262219 QAG262219:QBL262219 QKC262219:QLH262219 QTY262219:QVD262219 RDU262219:REZ262219 RNQ262219:ROV262219 RXM262219:RYR262219 SHI262219:SIN262219 SRE262219:SSJ262219 TBA262219:TCF262219 TKW262219:TMB262219 TUS262219:TVX262219 UEO262219:UFT262219 UOK262219:UPP262219 UYG262219:UZL262219 VIC262219:VJH262219 VRY262219:VTD262219 WBU262219:WCZ262219 WLQ262219:WMV262219 WVM262219:WWR262219 D327755:AJ327755 JA327755:KF327755 SW327755:UB327755 ACS327755:ADX327755 AMO327755:ANT327755 AWK327755:AXP327755 BGG327755:BHL327755 BQC327755:BRH327755 BZY327755:CBD327755 CJU327755:CKZ327755 CTQ327755:CUV327755 DDM327755:DER327755 DNI327755:DON327755 DXE327755:DYJ327755 EHA327755:EIF327755 EQW327755:ESB327755 FAS327755:FBX327755 FKO327755:FLT327755 FUK327755:FVP327755 GEG327755:GFL327755 GOC327755:GPH327755 GXY327755:GZD327755 HHU327755:HIZ327755 HRQ327755:HSV327755 IBM327755:ICR327755 ILI327755:IMN327755 IVE327755:IWJ327755 JFA327755:JGF327755 JOW327755:JQB327755 JYS327755:JZX327755 KIO327755:KJT327755 KSK327755:KTP327755 LCG327755:LDL327755 LMC327755:LNH327755 LVY327755:LXD327755 MFU327755:MGZ327755 MPQ327755:MQV327755 MZM327755:NAR327755 NJI327755:NKN327755 NTE327755:NUJ327755 ODA327755:OEF327755 OMW327755:OOB327755 OWS327755:OXX327755 PGO327755:PHT327755 PQK327755:PRP327755 QAG327755:QBL327755 QKC327755:QLH327755 QTY327755:QVD327755 RDU327755:REZ327755 RNQ327755:ROV327755 RXM327755:RYR327755 SHI327755:SIN327755 SRE327755:SSJ327755 TBA327755:TCF327755 TKW327755:TMB327755 TUS327755:TVX327755 UEO327755:UFT327755 UOK327755:UPP327755 UYG327755:UZL327755 VIC327755:VJH327755 VRY327755:VTD327755 WBU327755:WCZ327755 WLQ327755:WMV327755 WVM327755:WWR327755 D393291:AJ393291 JA393291:KF393291 SW393291:UB393291 ACS393291:ADX393291 AMO393291:ANT393291 AWK393291:AXP393291 BGG393291:BHL393291 BQC393291:BRH393291 BZY393291:CBD393291 CJU393291:CKZ393291 CTQ393291:CUV393291 DDM393291:DER393291 DNI393291:DON393291 DXE393291:DYJ393291 EHA393291:EIF393291 EQW393291:ESB393291 FAS393291:FBX393291 FKO393291:FLT393291 FUK393291:FVP393291 GEG393291:GFL393291 GOC393291:GPH393291 GXY393291:GZD393291 HHU393291:HIZ393291 HRQ393291:HSV393291 IBM393291:ICR393291 ILI393291:IMN393291 IVE393291:IWJ393291 JFA393291:JGF393291 JOW393291:JQB393291 JYS393291:JZX393291 KIO393291:KJT393291 KSK393291:KTP393291 LCG393291:LDL393291 LMC393291:LNH393291 LVY393291:LXD393291 MFU393291:MGZ393291 MPQ393291:MQV393291 MZM393291:NAR393291 NJI393291:NKN393291 NTE393291:NUJ393291 ODA393291:OEF393291 OMW393291:OOB393291 OWS393291:OXX393291 PGO393291:PHT393291 PQK393291:PRP393291 QAG393291:QBL393291 QKC393291:QLH393291 QTY393291:QVD393291 RDU393291:REZ393291 RNQ393291:ROV393291 RXM393291:RYR393291 SHI393291:SIN393291 SRE393291:SSJ393291 TBA393291:TCF393291 TKW393291:TMB393291 TUS393291:TVX393291 UEO393291:UFT393291 UOK393291:UPP393291 UYG393291:UZL393291 VIC393291:VJH393291 VRY393291:VTD393291 WBU393291:WCZ393291 WLQ393291:WMV393291 WVM393291:WWR393291 D458827:AJ458827 JA458827:KF458827 SW458827:UB458827 ACS458827:ADX458827 AMO458827:ANT458827 AWK458827:AXP458827 BGG458827:BHL458827 BQC458827:BRH458827 BZY458827:CBD458827 CJU458827:CKZ458827 CTQ458827:CUV458827 DDM458827:DER458827 DNI458827:DON458827 DXE458827:DYJ458827 EHA458827:EIF458827 EQW458827:ESB458827 FAS458827:FBX458827 FKO458827:FLT458827 FUK458827:FVP458827 GEG458827:GFL458827 GOC458827:GPH458827 GXY458827:GZD458827 HHU458827:HIZ458827 HRQ458827:HSV458827 IBM458827:ICR458827 ILI458827:IMN458827 IVE458827:IWJ458827 JFA458827:JGF458827 JOW458827:JQB458827 JYS458827:JZX458827 KIO458827:KJT458827 KSK458827:KTP458827 LCG458827:LDL458827 LMC458827:LNH458827 LVY458827:LXD458827 MFU458827:MGZ458827 MPQ458827:MQV458827 MZM458827:NAR458827 NJI458827:NKN458827 NTE458827:NUJ458827 ODA458827:OEF458827 OMW458827:OOB458827 OWS458827:OXX458827 PGO458827:PHT458827 PQK458827:PRP458827 QAG458827:QBL458827 QKC458827:QLH458827 QTY458827:QVD458827 RDU458827:REZ458827 RNQ458827:ROV458827 RXM458827:RYR458827 SHI458827:SIN458827 SRE458827:SSJ458827 TBA458827:TCF458827 TKW458827:TMB458827 TUS458827:TVX458827 UEO458827:UFT458827 UOK458827:UPP458827 UYG458827:UZL458827 VIC458827:VJH458827 VRY458827:VTD458827 WBU458827:WCZ458827 WLQ458827:WMV458827 WVM458827:WWR458827 D524363:AJ524363 JA524363:KF524363 SW524363:UB524363 ACS524363:ADX524363 AMO524363:ANT524363 AWK524363:AXP524363 BGG524363:BHL524363 BQC524363:BRH524363 BZY524363:CBD524363 CJU524363:CKZ524363 CTQ524363:CUV524363 DDM524363:DER524363 DNI524363:DON524363 DXE524363:DYJ524363 EHA524363:EIF524363 EQW524363:ESB524363 FAS524363:FBX524363 FKO524363:FLT524363 FUK524363:FVP524363 GEG524363:GFL524363 GOC524363:GPH524363 GXY524363:GZD524363 HHU524363:HIZ524363 HRQ524363:HSV524363 IBM524363:ICR524363 ILI524363:IMN524363 IVE524363:IWJ524363 JFA524363:JGF524363 JOW524363:JQB524363 JYS524363:JZX524363 KIO524363:KJT524363 KSK524363:KTP524363 LCG524363:LDL524363 LMC524363:LNH524363 LVY524363:LXD524363 MFU524363:MGZ524363 MPQ524363:MQV524363 MZM524363:NAR524363 NJI524363:NKN524363 NTE524363:NUJ524363 ODA524363:OEF524363 OMW524363:OOB524363 OWS524363:OXX524363 PGO524363:PHT524363 PQK524363:PRP524363 QAG524363:QBL524363 QKC524363:QLH524363 QTY524363:QVD524363 RDU524363:REZ524363 RNQ524363:ROV524363 RXM524363:RYR524363 SHI524363:SIN524363 SRE524363:SSJ524363 TBA524363:TCF524363 TKW524363:TMB524363 TUS524363:TVX524363 UEO524363:UFT524363 UOK524363:UPP524363 UYG524363:UZL524363 VIC524363:VJH524363 VRY524363:VTD524363 WBU524363:WCZ524363 WLQ524363:WMV524363 WVM524363:WWR524363 D589899:AJ589899 JA589899:KF589899 SW589899:UB589899 ACS589899:ADX589899 AMO589899:ANT589899 AWK589899:AXP589899 BGG589899:BHL589899 BQC589899:BRH589899 BZY589899:CBD589899 CJU589899:CKZ589899 CTQ589899:CUV589899 DDM589899:DER589899 DNI589899:DON589899 DXE589899:DYJ589899 EHA589899:EIF589899 EQW589899:ESB589899 FAS589899:FBX589899 FKO589899:FLT589899 FUK589899:FVP589899 GEG589899:GFL589899 GOC589899:GPH589899 GXY589899:GZD589899 HHU589899:HIZ589899 HRQ589899:HSV589899 IBM589899:ICR589899 ILI589899:IMN589899 IVE589899:IWJ589899 JFA589899:JGF589899 JOW589899:JQB589899 JYS589899:JZX589899 KIO589899:KJT589899 KSK589899:KTP589899 LCG589899:LDL589899 LMC589899:LNH589899 LVY589899:LXD589899 MFU589899:MGZ589899 MPQ589899:MQV589899 MZM589899:NAR589899 NJI589899:NKN589899 NTE589899:NUJ589899 ODA589899:OEF589899 OMW589899:OOB589899 OWS589899:OXX589899 PGO589899:PHT589899 PQK589899:PRP589899 QAG589899:QBL589899 QKC589899:QLH589899 QTY589899:QVD589899 RDU589899:REZ589899 RNQ589899:ROV589899 RXM589899:RYR589899 SHI589899:SIN589899 SRE589899:SSJ589899 TBA589899:TCF589899 TKW589899:TMB589899 TUS589899:TVX589899 UEO589899:UFT589899 UOK589899:UPP589899 UYG589899:UZL589899 VIC589899:VJH589899 VRY589899:VTD589899 WBU589899:WCZ589899 WLQ589899:WMV589899 WVM589899:WWR589899 D655435:AJ655435 JA655435:KF655435 SW655435:UB655435 ACS655435:ADX655435 AMO655435:ANT655435 AWK655435:AXP655435 BGG655435:BHL655435 BQC655435:BRH655435 BZY655435:CBD655435 CJU655435:CKZ655435 CTQ655435:CUV655435 DDM655435:DER655435 DNI655435:DON655435 DXE655435:DYJ655435 EHA655435:EIF655435 EQW655435:ESB655435 FAS655435:FBX655435 FKO655435:FLT655435 FUK655435:FVP655435 GEG655435:GFL655435 GOC655435:GPH655435 GXY655435:GZD655435 HHU655435:HIZ655435 HRQ655435:HSV655435 IBM655435:ICR655435 ILI655435:IMN655435 IVE655435:IWJ655435 JFA655435:JGF655435 JOW655435:JQB655435 JYS655435:JZX655435 KIO655435:KJT655435 KSK655435:KTP655435 LCG655435:LDL655435 LMC655435:LNH655435 LVY655435:LXD655435 MFU655435:MGZ655435 MPQ655435:MQV655435 MZM655435:NAR655435 NJI655435:NKN655435 NTE655435:NUJ655435 ODA655435:OEF655435 OMW655435:OOB655435 OWS655435:OXX655435 PGO655435:PHT655435 PQK655435:PRP655435 QAG655435:QBL655435 QKC655435:QLH655435 QTY655435:QVD655435 RDU655435:REZ655435 RNQ655435:ROV655435 RXM655435:RYR655435 SHI655435:SIN655435 SRE655435:SSJ655435 TBA655435:TCF655435 TKW655435:TMB655435 TUS655435:TVX655435 UEO655435:UFT655435 UOK655435:UPP655435 UYG655435:UZL655435 VIC655435:VJH655435 VRY655435:VTD655435 WBU655435:WCZ655435 WLQ655435:WMV655435 WVM655435:WWR655435 D720971:AJ720971 JA720971:KF720971 SW720971:UB720971 ACS720971:ADX720971 AMO720971:ANT720971 AWK720971:AXP720971 BGG720971:BHL720971 BQC720971:BRH720971 BZY720971:CBD720971 CJU720971:CKZ720971 CTQ720971:CUV720971 DDM720971:DER720971 DNI720971:DON720971 DXE720971:DYJ720971 EHA720971:EIF720971 EQW720971:ESB720971 FAS720971:FBX720971 FKO720971:FLT720971 FUK720971:FVP720971 GEG720971:GFL720971 GOC720971:GPH720971 GXY720971:GZD720971 HHU720971:HIZ720971 HRQ720971:HSV720971 IBM720971:ICR720971 ILI720971:IMN720971 IVE720971:IWJ720971 JFA720971:JGF720971 JOW720971:JQB720971 JYS720971:JZX720971 KIO720971:KJT720971 KSK720971:KTP720971 LCG720971:LDL720971 LMC720971:LNH720971 LVY720971:LXD720971 MFU720971:MGZ720971 MPQ720971:MQV720971 MZM720971:NAR720971 NJI720971:NKN720971 NTE720971:NUJ720971 ODA720971:OEF720971 OMW720971:OOB720971 OWS720971:OXX720971 PGO720971:PHT720971 PQK720971:PRP720971 QAG720971:QBL720971 QKC720971:QLH720971 QTY720971:QVD720971 RDU720971:REZ720971 RNQ720971:ROV720971 RXM720971:RYR720971 SHI720971:SIN720971 SRE720971:SSJ720971 TBA720971:TCF720971 TKW720971:TMB720971 TUS720971:TVX720971 UEO720971:UFT720971 UOK720971:UPP720971 UYG720971:UZL720971 VIC720971:VJH720971 VRY720971:VTD720971 WBU720971:WCZ720971 WLQ720971:WMV720971 WVM720971:WWR720971 D786507:AJ786507 JA786507:KF786507 SW786507:UB786507 ACS786507:ADX786507 AMO786507:ANT786507 AWK786507:AXP786507 BGG786507:BHL786507 BQC786507:BRH786507 BZY786507:CBD786507 CJU786507:CKZ786507 CTQ786507:CUV786507 DDM786507:DER786507 DNI786507:DON786507 DXE786507:DYJ786507 EHA786507:EIF786507 EQW786507:ESB786507 FAS786507:FBX786507 FKO786507:FLT786507 FUK786507:FVP786507 GEG786507:GFL786507 GOC786507:GPH786507 GXY786507:GZD786507 HHU786507:HIZ786507 HRQ786507:HSV786507 IBM786507:ICR786507 ILI786507:IMN786507 IVE786507:IWJ786507 JFA786507:JGF786507 JOW786507:JQB786507 JYS786507:JZX786507 KIO786507:KJT786507 KSK786507:KTP786507 LCG786507:LDL786507 LMC786507:LNH786507 LVY786507:LXD786507 MFU786507:MGZ786507 MPQ786507:MQV786507 MZM786507:NAR786507 NJI786507:NKN786507 NTE786507:NUJ786507 ODA786507:OEF786507 OMW786507:OOB786507 OWS786507:OXX786507 PGO786507:PHT786507 PQK786507:PRP786507 QAG786507:QBL786507 QKC786507:QLH786507 QTY786507:QVD786507 RDU786507:REZ786507 RNQ786507:ROV786507 RXM786507:RYR786507 SHI786507:SIN786507 SRE786507:SSJ786507 TBA786507:TCF786507 TKW786507:TMB786507 TUS786507:TVX786507 UEO786507:UFT786507 UOK786507:UPP786507 UYG786507:UZL786507 VIC786507:VJH786507 VRY786507:VTD786507 WBU786507:WCZ786507 WLQ786507:WMV786507 WVM786507:WWR786507 D852043:AJ852043 JA852043:KF852043 SW852043:UB852043 ACS852043:ADX852043 AMO852043:ANT852043 AWK852043:AXP852043 BGG852043:BHL852043 BQC852043:BRH852043 BZY852043:CBD852043 CJU852043:CKZ852043 CTQ852043:CUV852043 DDM852043:DER852043 DNI852043:DON852043 DXE852043:DYJ852043 EHA852043:EIF852043 EQW852043:ESB852043 FAS852043:FBX852043 FKO852043:FLT852043 FUK852043:FVP852043 GEG852043:GFL852043 GOC852043:GPH852043 GXY852043:GZD852043 HHU852043:HIZ852043 HRQ852043:HSV852043 IBM852043:ICR852043 ILI852043:IMN852043 IVE852043:IWJ852043 JFA852043:JGF852043 JOW852043:JQB852043 JYS852043:JZX852043 KIO852043:KJT852043 KSK852043:KTP852043 LCG852043:LDL852043 LMC852043:LNH852043 LVY852043:LXD852043 MFU852043:MGZ852043 MPQ852043:MQV852043 MZM852043:NAR852043 NJI852043:NKN852043 NTE852043:NUJ852043 ODA852043:OEF852043 OMW852043:OOB852043 OWS852043:OXX852043 PGO852043:PHT852043 PQK852043:PRP852043 QAG852043:QBL852043 QKC852043:QLH852043 QTY852043:QVD852043 RDU852043:REZ852043 RNQ852043:ROV852043 RXM852043:RYR852043 SHI852043:SIN852043 SRE852043:SSJ852043 TBA852043:TCF852043 TKW852043:TMB852043 TUS852043:TVX852043 UEO852043:UFT852043 UOK852043:UPP852043 UYG852043:UZL852043 VIC852043:VJH852043 VRY852043:VTD852043 WBU852043:WCZ852043 WLQ852043:WMV852043 WVM852043:WWR852043 D917579:AJ917579 JA917579:KF917579 SW917579:UB917579 ACS917579:ADX917579 AMO917579:ANT917579 AWK917579:AXP917579 BGG917579:BHL917579 BQC917579:BRH917579 BZY917579:CBD917579 CJU917579:CKZ917579 CTQ917579:CUV917579 DDM917579:DER917579 DNI917579:DON917579 DXE917579:DYJ917579 EHA917579:EIF917579 EQW917579:ESB917579 FAS917579:FBX917579 FKO917579:FLT917579 FUK917579:FVP917579 GEG917579:GFL917579 GOC917579:GPH917579 GXY917579:GZD917579 HHU917579:HIZ917579 HRQ917579:HSV917579 IBM917579:ICR917579 ILI917579:IMN917579 IVE917579:IWJ917579 JFA917579:JGF917579 JOW917579:JQB917579 JYS917579:JZX917579 KIO917579:KJT917579 KSK917579:KTP917579 LCG917579:LDL917579 LMC917579:LNH917579 LVY917579:LXD917579 MFU917579:MGZ917579 MPQ917579:MQV917579 MZM917579:NAR917579 NJI917579:NKN917579 NTE917579:NUJ917579 ODA917579:OEF917579 OMW917579:OOB917579 OWS917579:OXX917579 PGO917579:PHT917579 PQK917579:PRP917579 QAG917579:QBL917579 QKC917579:QLH917579 QTY917579:QVD917579 RDU917579:REZ917579 RNQ917579:ROV917579 RXM917579:RYR917579 SHI917579:SIN917579 SRE917579:SSJ917579 TBA917579:TCF917579 TKW917579:TMB917579 TUS917579:TVX917579 UEO917579:UFT917579 UOK917579:UPP917579 UYG917579:UZL917579 VIC917579:VJH917579 VRY917579:VTD917579 WBU917579:WCZ917579 WLQ917579:WMV917579 WVM917579:WWR917579 D983115:AJ983115 JA983115:KF983115 SW983115:UB983115 ACS983115:ADX983115 AMO983115:ANT983115 AWK983115:AXP983115 BGG983115:BHL983115 BQC983115:BRH983115 BZY983115:CBD983115 CJU983115:CKZ983115 CTQ983115:CUV983115 DDM983115:DER983115 DNI983115:DON983115 DXE983115:DYJ983115 EHA983115:EIF983115 EQW983115:ESB983115 FAS983115:FBX983115 FKO983115:FLT983115 FUK983115:FVP983115 GEG983115:GFL983115 GOC983115:GPH983115 GXY983115:GZD983115 HHU983115:HIZ983115 HRQ983115:HSV983115 IBM983115:ICR983115 ILI983115:IMN983115 IVE983115:IWJ983115 JFA983115:JGF983115 JOW983115:JQB983115 JYS983115:JZX983115 KIO983115:KJT983115 KSK983115:KTP983115 LCG983115:LDL983115 LMC983115:LNH983115 LVY983115:LXD983115 MFU983115:MGZ983115 MPQ983115:MQV983115 MZM983115:NAR983115 NJI983115:NKN983115 NTE983115:NUJ983115 ODA983115:OEF983115 OMW983115:OOB983115 OWS983115:OXX983115 PGO983115:PHT983115 PQK983115:PRP983115 QAG983115:QBL983115 QKC983115:QLH983115 QTY983115:QVD983115 RDU983115:REZ983115 RNQ983115:ROV983115 RXM983115:RYR983115 SHI983115:SIN983115 SRE983115:SSJ983115 TBA983115:TCF983115 TKW983115:TMB983115 TUS983115:TVX983115 UEO983115:UFT983115 UOK983115:UPP983115 UYG983115:UZL983115 VIC983115:VJH983115 VRY983115:VTD983115 WBU983115:WCZ983115 WLQ983115:WMV983115 WVM983115:WWR983115 WWR983130 JA87:KF89 SW87:UB89 ACS87:ADX89 AMO87:ANT89 AWK87:AXP89 BGG87:BHL89 BQC87:BRH89 BZY87:CBD89 CJU87:CKZ89 CTQ87:CUV89 DDM87:DER89 DNI87:DON89 DXE87:DYJ89 EHA87:EIF89 EQW87:ESB89 FAS87:FBX89 FKO87:FLT89 FUK87:FVP89 GEG87:GFL89 GOC87:GPH89 GXY87:GZD89 HHU87:HIZ89 HRQ87:HSV89 IBM87:ICR89 ILI87:IMN89 IVE87:IWJ89 JFA87:JGF89 JOW87:JQB89 JYS87:JZX89 KIO87:KJT89 KSK87:KTP89 LCG87:LDL89 LMC87:LNH89 LVY87:LXD89 MFU87:MGZ89 MPQ87:MQV89 MZM87:NAR89 NJI87:NKN89 NTE87:NUJ89 ODA87:OEF89 OMW87:OOB89 OWS87:OXX89 PGO87:PHT89 PQK87:PRP89 QAG87:QBL89 QKC87:QLH89 QTY87:QVD89 RDU87:REZ89 RNQ87:ROV89 RXM87:RYR89 SHI87:SIN89 SRE87:SSJ89 TBA87:TCF89 TKW87:TMB89 TUS87:TVX89 UEO87:UFT89 UOK87:UPP89 UYG87:UZL89 VIC87:VJH89 VRY87:VTD89 WBU87:WCZ89 WLQ87:WMV89 WVM87:WWR89 D65623:AJ65625 JA65623:KF65625 SW65623:UB65625 ACS65623:ADX65625 AMO65623:ANT65625 AWK65623:AXP65625 BGG65623:BHL65625 BQC65623:BRH65625 BZY65623:CBD65625 CJU65623:CKZ65625 CTQ65623:CUV65625 DDM65623:DER65625 DNI65623:DON65625 DXE65623:DYJ65625 EHA65623:EIF65625 EQW65623:ESB65625 FAS65623:FBX65625 FKO65623:FLT65625 FUK65623:FVP65625 GEG65623:GFL65625 GOC65623:GPH65625 GXY65623:GZD65625 HHU65623:HIZ65625 HRQ65623:HSV65625 IBM65623:ICR65625 ILI65623:IMN65625 IVE65623:IWJ65625 JFA65623:JGF65625 JOW65623:JQB65625 JYS65623:JZX65625 KIO65623:KJT65625 KSK65623:KTP65625 LCG65623:LDL65625 LMC65623:LNH65625 LVY65623:LXD65625 MFU65623:MGZ65625 MPQ65623:MQV65625 MZM65623:NAR65625 NJI65623:NKN65625 NTE65623:NUJ65625 ODA65623:OEF65625 OMW65623:OOB65625 OWS65623:OXX65625 PGO65623:PHT65625 PQK65623:PRP65625 QAG65623:QBL65625 QKC65623:QLH65625 QTY65623:QVD65625 RDU65623:REZ65625 RNQ65623:ROV65625 RXM65623:RYR65625 SHI65623:SIN65625 SRE65623:SSJ65625 TBA65623:TCF65625 TKW65623:TMB65625 TUS65623:TVX65625 UEO65623:UFT65625 UOK65623:UPP65625 UYG65623:UZL65625 VIC65623:VJH65625 VRY65623:VTD65625 WBU65623:WCZ65625 WLQ65623:WMV65625 WVM65623:WWR65625 D131159:AJ131161 JA131159:KF131161 SW131159:UB131161 ACS131159:ADX131161 AMO131159:ANT131161 AWK131159:AXP131161 BGG131159:BHL131161 BQC131159:BRH131161 BZY131159:CBD131161 CJU131159:CKZ131161 CTQ131159:CUV131161 DDM131159:DER131161 DNI131159:DON131161 DXE131159:DYJ131161 EHA131159:EIF131161 EQW131159:ESB131161 FAS131159:FBX131161 FKO131159:FLT131161 FUK131159:FVP131161 GEG131159:GFL131161 GOC131159:GPH131161 GXY131159:GZD131161 HHU131159:HIZ131161 HRQ131159:HSV131161 IBM131159:ICR131161 ILI131159:IMN131161 IVE131159:IWJ131161 JFA131159:JGF131161 JOW131159:JQB131161 JYS131159:JZX131161 KIO131159:KJT131161 KSK131159:KTP131161 LCG131159:LDL131161 LMC131159:LNH131161 LVY131159:LXD131161 MFU131159:MGZ131161 MPQ131159:MQV131161 MZM131159:NAR131161 NJI131159:NKN131161 NTE131159:NUJ131161 ODA131159:OEF131161 OMW131159:OOB131161 OWS131159:OXX131161 PGO131159:PHT131161 PQK131159:PRP131161 QAG131159:QBL131161 QKC131159:QLH131161 QTY131159:QVD131161 RDU131159:REZ131161 RNQ131159:ROV131161 RXM131159:RYR131161 SHI131159:SIN131161 SRE131159:SSJ131161 TBA131159:TCF131161 TKW131159:TMB131161 TUS131159:TVX131161 UEO131159:UFT131161 UOK131159:UPP131161 UYG131159:UZL131161 VIC131159:VJH131161 VRY131159:VTD131161 WBU131159:WCZ131161 WLQ131159:WMV131161 WVM131159:WWR131161 D196695:AJ196697 JA196695:KF196697 SW196695:UB196697 ACS196695:ADX196697 AMO196695:ANT196697 AWK196695:AXP196697 BGG196695:BHL196697 BQC196695:BRH196697 BZY196695:CBD196697 CJU196695:CKZ196697 CTQ196695:CUV196697 DDM196695:DER196697 DNI196695:DON196697 DXE196695:DYJ196697 EHA196695:EIF196697 EQW196695:ESB196697 FAS196695:FBX196697 FKO196695:FLT196697 FUK196695:FVP196697 GEG196695:GFL196697 GOC196695:GPH196697 GXY196695:GZD196697 HHU196695:HIZ196697 HRQ196695:HSV196697 IBM196695:ICR196697 ILI196695:IMN196697 IVE196695:IWJ196697 JFA196695:JGF196697 JOW196695:JQB196697 JYS196695:JZX196697 KIO196695:KJT196697 KSK196695:KTP196697 LCG196695:LDL196697 LMC196695:LNH196697 LVY196695:LXD196697 MFU196695:MGZ196697 MPQ196695:MQV196697 MZM196695:NAR196697 NJI196695:NKN196697 NTE196695:NUJ196697 ODA196695:OEF196697 OMW196695:OOB196697 OWS196695:OXX196697 PGO196695:PHT196697 PQK196695:PRP196697 QAG196695:QBL196697 QKC196695:QLH196697 QTY196695:QVD196697 RDU196695:REZ196697 RNQ196695:ROV196697 RXM196695:RYR196697 SHI196695:SIN196697 SRE196695:SSJ196697 TBA196695:TCF196697 TKW196695:TMB196697 TUS196695:TVX196697 UEO196695:UFT196697 UOK196695:UPP196697 UYG196695:UZL196697 VIC196695:VJH196697 VRY196695:VTD196697 WBU196695:WCZ196697 WLQ196695:WMV196697 WVM196695:WWR196697 D262231:AJ262233 JA262231:KF262233 SW262231:UB262233 ACS262231:ADX262233 AMO262231:ANT262233 AWK262231:AXP262233 BGG262231:BHL262233 BQC262231:BRH262233 BZY262231:CBD262233 CJU262231:CKZ262233 CTQ262231:CUV262233 DDM262231:DER262233 DNI262231:DON262233 DXE262231:DYJ262233 EHA262231:EIF262233 EQW262231:ESB262233 FAS262231:FBX262233 FKO262231:FLT262233 FUK262231:FVP262233 GEG262231:GFL262233 GOC262231:GPH262233 GXY262231:GZD262233 HHU262231:HIZ262233 HRQ262231:HSV262233 IBM262231:ICR262233 ILI262231:IMN262233 IVE262231:IWJ262233 JFA262231:JGF262233 JOW262231:JQB262233 JYS262231:JZX262233 KIO262231:KJT262233 KSK262231:KTP262233 LCG262231:LDL262233 LMC262231:LNH262233 LVY262231:LXD262233 MFU262231:MGZ262233 MPQ262231:MQV262233 MZM262231:NAR262233 NJI262231:NKN262233 NTE262231:NUJ262233 ODA262231:OEF262233 OMW262231:OOB262233 OWS262231:OXX262233 PGO262231:PHT262233 PQK262231:PRP262233 QAG262231:QBL262233 QKC262231:QLH262233 QTY262231:QVD262233 RDU262231:REZ262233 RNQ262231:ROV262233 RXM262231:RYR262233 SHI262231:SIN262233 SRE262231:SSJ262233 TBA262231:TCF262233 TKW262231:TMB262233 TUS262231:TVX262233 UEO262231:UFT262233 UOK262231:UPP262233 UYG262231:UZL262233 VIC262231:VJH262233 VRY262231:VTD262233 WBU262231:WCZ262233 WLQ262231:WMV262233 WVM262231:WWR262233 D327767:AJ327769 JA327767:KF327769 SW327767:UB327769 ACS327767:ADX327769 AMO327767:ANT327769 AWK327767:AXP327769 BGG327767:BHL327769 BQC327767:BRH327769 BZY327767:CBD327769 CJU327767:CKZ327769 CTQ327767:CUV327769 DDM327767:DER327769 DNI327767:DON327769 DXE327767:DYJ327769 EHA327767:EIF327769 EQW327767:ESB327769 FAS327767:FBX327769 FKO327767:FLT327769 FUK327767:FVP327769 GEG327767:GFL327769 GOC327767:GPH327769 GXY327767:GZD327769 HHU327767:HIZ327769 HRQ327767:HSV327769 IBM327767:ICR327769 ILI327767:IMN327769 IVE327767:IWJ327769 JFA327767:JGF327769 JOW327767:JQB327769 JYS327767:JZX327769 KIO327767:KJT327769 KSK327767:KTP327769 LCG327767:LDL327769 LMC327767:LNH327769 LVY327767:LXD327769 MFU327767:MGZ327769 MPQ327767:MQV327769 MZM327767:NAR327769 NJI327767:NKN327769 NTE327767:NUJ327769 ODA327767:OEF327769 OMW327767:OOB327769 OWS327767:OXX327769 PGO327767:PHT327769 PQK327767:PRP327769 QAG327767:QBL327769 QKC327767:QLH327769 QTY327767:QVD327769 RDU327767:REZ327769 RNQ327767:ROV327769 RXM327767:RYR327769 SHI327767:SIN327769 SRE327767:SSJ327769 TBA327767:TCF327769 TKW327767:TMB327769 TUS327767:TVX327769 UEO327767:UFT327769 UOK327767:UPP327769 UYG327767:UZL327769 VIC327767:VJH327769 VRY327767:VTD327769 WBU327767:WCZ327769 WLQ327767:WMV327769 WVM327767:WWR327769 D393303:AJ393305 JA393303:KF393305 SW393303:UB393305 ACS393303:ADX393305 AMO393303:ANT393305 AWK393303:AXP393305 BGG393303:BHL393305 BQC393303:BRH393305 BZY393303:CBD393305 CJU393303:CKZ393305 CTQ393303:CUV393305 DDM393303:DER393305 DNI393303:DON393305 DXE393303:DYJ393305 EHA393303:EIF393305 EQW393303:ESB393305 FAS393303:FBX393305 FKO393303:FLT393305 FUK393303:FVP393305 GEG393303:GFL393305 GOC393303:GPH393305 GXY393303:GZD393305 HHU393303:HIZ393305 HRQ393303:HSV393305 IBM393303:ICR393305 ILI393303:IMN393305 IVE393303:IWJ393305 JFA393303:JGF393305 JOW393303:JQB393305 JYS393303:JZX393305 KIO393303:KJT393305 KSK393303:KTP393305 LCG393303:LDL393305 LMC393303:LNH393305 LVY393303:LXD393305 MFU393303:MGZ393305 MPQ393303:MQV393305 MZM393303:NAR393305 NJI393303:NKN393305 NTE393303:NUJ393305 ODA393303:OEF393305 OMW393303:OOB393305 OWS393303:OXX393305 PGO393303:PHT393305 PQK393303:PRP393305 QAG393303:QBL393305 QKC393303:QLH393305 QTY393303:QVD393305 RDU393303:REZ393305 RNQ393303:ROV393305 RXM393303:RYR393305 SHI393303:SIN393305 SRE393303:SSJ393305 TBA393303:TCF393305 TKW393303:TMB393305 TUS393303:TVX393305 UEO393303:UFT393305 UOK393303:UPP393305 UYG393303:UZL393305 VIC393303:VJH393305 VRY393303:VTD393305 WBU393303:WCZ393305 WLQ393303:WMV393305 WVM393303:WWR393305 D458839:AJ458841 JA458839:KF458841 SW458839:UB458841 ACS458839:ADX458841 AMO458839:ANT458841 AWK458839:AXP458841 BGG458839:BHL458841 BQC458839:BRH458841 BZY458839:CBD458841 CJU458839:CKZ458841 CTQ458839:CUV458841 DDM458839:DER458841 DNI458839:DON458841 DXE458839:DYJ458841 EHA458839:EIF458841 EQW458839:ESB458841 FAS458839:FBX458841 FKO458839:FLT458841 FUK458839:FVP458841 GEG458839:GFL458841 GOC458839:GPH458841 GXY458839:GZD458841 HHU458839:HIZ458841 HRQ458839:HSV458841 IBM458839:ICR458841 ILI458839:IMN458841 IVE458839:IWJ458841 JFA458839:JGF458841 JOW458839:JQB458841 JYS458839:JZX458841 KIO458839:KJT458841 KSK458839:KTP458841 LCG458839:LDL458841 LMC458839:LNH458841 LVY458839:LXD458841 MFU458839:MGZ458841 MPQ458839:MQV458841 MZM458839:NAR458841 NJI458839:NKN458841 NTE458839:NUJ458841 ODA458839:OEF458841 OMW458839:OOB458841 OWS458839:OXX458841 PGO458839:PHT458841 PQK458839:PRP458841 QAG458839:QBL458841 QKC458839:QLH458841 QTY458839:QVD458841 RDU458839:REZ458841 RNQ458839:ROV458841 RXM458839:RYR458841 SHI458839:SIN458841 SRE458839:SSJ458841 TBA458839:TCF458841 TKW458839:TMB458841 TUS458839:TVX458841 UEO458839:UFT458841 UOK458839:UPP458841 UYG458839:UZL458841 VIC458839:VJH458841 VRY458839:VTD458841 WBU458839:WCZ458841 WLQ458839:WMV458841 WVM458839:WWR458841 D524375:AJ524377 JA524375:KF524377 SW524375:UB524377 ACS524375:ADX524377 AMO524375:ANT524377 AWK524375:AXP524377 BGG524375:BHL524377 BQC524375:BRH524377 BZY524375:CBD524377 CJU524375:CKZ524377 CTQ524375:CUV524377 DDM524375:DER524377 DNI524375:DON524377 DXE524375:DYJ524377 EHA524375:EIF524377 EQW524375:ESB524377 FAS524375:FBX524377 FKO524375:FLT524377 FUK524375:FVP524377 GEG524375:GFL524377 GOC524375:GPH524377 GXY524375:GZD524377 HHU524375:HIZ524377 HRQ524375:HSV524377 IBM524375:ICR524377 ILI524375:IMN524377 IVE524375:IWJ524377 JFA524375:JGF524377 JOW524375:JQB524377 JYS524375:JZX524377 KIO524375:KJT524377 KSK524375:KTP524377 LCG524375:LDL524377 LMC524375:LNH524377 LVY524375:LXD524377 MFU524375:MGZ524377 MPQ524375:MQV524377 MZM524375:NAR524377 NJI524375:NKN524377 NTE524375:NUJ524377 ODA524375:OEF524377 OMW524375:OOB524377 OWS524375:OXX524377 PGO524375:PHT524377 PQK524375:PRP524377 QAG524375:QBL524377 QKC524375:QLH524377 QTY524375:QVD524377 RDU524375:REZ524377 RNQ524375:ROV524377 RXM524375:RYR524377 SHI524375:SIN524377 SRE524375:SSJ524377 TBA524375:TCF524377 TKW524375:TMB524377 TUS524375:TVX524377 UEO524375:UFT524377 UOK524375:UPP524377 UYG524375:UZL524377 VIC524375:VJH524377 VRY524375:VTD524377 WBU524375:WCZ524377 WLQ524375:WMV524377 WVM524375:WWR524377 D589911:AJ589913 JA589911:KF589913 SW589911:UB589913 ACS589911:ADX589913 AMO589911:ANT589913 AWK589911:AXP589913 BGG589911:BHL589913 BQC589911:BRH589913 BZY589911:CBD589913 CJU589911:CKZ589913 CTQ589911:CUV589913 DDM589911:DER589913 DNI589911:DON589913 DXE589911:DYJ589913 EHA589911:EIF589913 EQW589911:ESB589913 FAS589911:FBX589913 FKO589911:FLT589913 FUK589911:FVP589913 GEG589911:GFL589913 GOC589911:GPH589913 GXY589911:GZD589913 HHU589911:HIZ589913 HRQ589911:HSV589913 IBM589911:ICR589913 ILI589911:IMN589913 IVE589911:IWJ589913 JFA589911:JGF589913 JOW589911:JQB589913 JYS589911:JZX589913 KIO589911:KJT589913 KSK589911:KTP589913 LCG589911:LDL589913 LMC589911:LNH589913 LVY589911:LXD589913 MFU589911:MGZ589913 MPQ589911:MQV589913 MZM589911:NAR589913 NJI589911:NKN589913 NTE589911:NUJ589913 ODA589911:OEF589913 OMW589911:OOB589913 OWS589911:OXX589913 PGO589911:PHT589913 PQK589911:PRP589913 QAG589911:QBL589913 QKC589911:QLH589913 QTY589911:QVD589913 RDU589911:REZ589913 RNQ589911:ROV589913 RXM589911:RYR589913 SHI589911:SIN589913 SRE589911:SSJ589913 TBA589911:TCF589913 TKW589911:TMB589913 TUS589911:TVX589913 UEO589911:UFT589913 UOK589911:UPP589913 UYG589911:UZL589913 VIC589911:VJH589913 VRY589911:VTD589913 WBU589911:WCZ589913 WLQ589911:WMV589913 WVM589911:WWR589913 D655447:AJ655449 JA655447:KF655449 SW655447:UB655449 ACS655447:ADX655449 AMO655447:ANT655449 AWK655447:AXP655449 BGG655447:BHL655449 BQC655447:BRH655449 BZY655447:CBD655449 CJU655447:CKZ655449 CTQ655447:CUV655449 DDM655447:DER655449 DNI655447:DON655449 DXE655447:DYJ655449 EHA655447:EIF655449 EQW655447:ESB655449 FAS655447:FBX655449 FKO655447:FLT655449 FUK655447:FVP655449 GEG655447:GFL655449 GOC655447:GPH655449 GXY655447:GZD655449 HHU655447:HIZ655449 HRQ655447:HSV655449 IBM655447:ICR655449 ILI655447:IMN655449 IVE655447:IWJ655449 JFA655447:JGF655449 JOW655447:JQB655449 JYS655447:JZX655449 KIO655447:KJT655449 KSK655447:KTP655449 LCG655447:LDL655449 LMC655447:LNH655449 LVY655447:LXD655449 MFU655447:MGZ655449 MPQ655447:MQV655449 MZM655447:NAR655449 NJI655447:NKN655449 NTE655447:NUJ655449 ODA655447:OEF655449 OMW655447:OOB655449 OWS655447:OXX655449 PGO655447:PHT655449 PQK655447:PRP655449 QAG655447:QBL655449 QKC655447:QLH655449 QTY655447:QVD655449 RDU655447:REZ655449 RNQ655447:ROV655449 RXM655447:RYR655449 SHI655447:SIN655449 SRE655447:SSJ655449 TBA655447:TCF655449 TKW655447:TMB655449 TUS655447:TVX655449 UEO655447:UFT655449 UOK655447:UPP655449 UYG655447:UZL655449 VIC655447:VJH655449 VRY655447:VTD655449 WBU655447:WCZ655449 WLQ655447:WMV655449 WVM655447:WWR655449 D720983:AJ720985 JA720983:KF720985 SW720983:UB720985 ACS720983:ADX720985 AMO720983:ANT720985 AWK720983:AXP720985 BGG720983:BHL720985 BQC720983:BRH720985 BZY720983:CBD720985 CJU720983:CKZ720985 CTQ720983:CUV720985 DDM720983:DER720985 DNI720983:DON720985 DXE720983:DYJ720985 EHA720983:EIF720985 EQW720983:ESB720985 FAS720983:FBX720985 FKO720983:FLT720985 FUK720983:FVP720985 GEG720983:GFL720985 GOC720983:GPH720985 GXY720983:GZD720985 HHU720983:HIZ720985 HRQ720983:HSV720985 IBM720983:ICR720985 ILI720983:IMN720985 IVE720983:IWJ720985 JFA720983:JGF720985 JOW720983:JQB720985 JYS720983:JZX720985 KIO720983:KJT720985 KSK720983:KTP720985 LCG720983:LDL720985 LMC720983:LNH720985 LVY720983:LXD720985 MFU720983:MGZ720985 MPQ720983:MQV720985 MZM720983:NAR720985 NJI720983:NKN720985 NTE720983:NUJ720985 ODA720983:OEF720985 OMW720983:OOB720985 OWS720983:OXX720985 PGO720983:PHT720985 PQK720983:PRP720985 QAG720983:QBL720985 QKC720983:QLH720985 QTY720983:QVD720985 RDU720983:REZ720985 RNQ720983:ROV720985 RXM720983:RYR720985 SHI720983:SIN720985 SRE720983:SSJ720985 TBA720983:TCF720985 TKW720983:TMB720985 TUS720983:TVX720985 UEO720983:UFT720985 UOK720983:UPP720985 UYG720983:UZL720985 VIC720983:VJH720985 VRY720983:VTD720985 WBU720983:WCZ720985 WLQ720983:WMV720985 WVM720983:WWR720985 D786519:AJ786521 JA786519:KF786521 SW786519:UB786521 ACS786519:ADX786521 AMO786519:ANT786521 AWK786519:AXP786521 BGG786519:BHL786521 BQC786519:BRH786521 BZY786519:CBD786521 CJU786519:CKZ786521 CTQ786519:CUV786521 DDM786519:DER786521 DNI786519:DON786521 DXE786519:DYJ786521 EHA786519:EIF786521 EQW786519:ESB786521 FAS786519:FBX786521 FKO786519:FLT786521 FUK786519:FVP786521 GEG786519:GFL786521 GOC786519:GPH786521 GXY786519:GZD786521 HHU786519:HIZ786521 HRQ786519:HSV786521 IBM786519:ICR786521 ILI786519:IMN786521 IVE786519:IWJ786521 JFA786519:JGF786521 JOW786519:JQB786521 JYS786519:JZX786521 KIO786519:KJT786521 KSK786519:KTP786521 LCG786519:LDL786521 LMC786519:LNH786521 LVY786519:LXD786521 MFU786519:MGZ786521 MPQ786519:MQV786521 MZM786519:NAR786521 NJI786519:NKN786521 NTE786519:NUJ786521 ODA786519:OEF786521 OMW786519:OOB786521 OWS786519:OXX786521 PGO786519:PHT786521 PQK786519:PRP786521 QAG786519:QBL786521 QKC786519:QLH786521 QTY786519:QVD786521 RDU786519:REZ786521 RNQ786519:ROV786521 RXM786519:RYR786521 SHI786519:SIN786521 SRE786519:SSJ786521 TBA786519:TCF786521 TKW786519:TMB786521 TUS786519:TVX786521 UEO786519:UFT786521 UOK786519:UPP786521 UYG786519:UZL786521 VIC786519:VJH786521 VRY786519:VTD786521 WBU786519:WCZ786521 WLQ786519:WMV786521 WVM786519:WWR786521 D852055:AJ852057 JA852055:KF852057 SW852055:UB852057 ACS852055:ADX852057 AMO852055:ANT852057 AWK852055:AXP852057 BGG852055:BHL852057 BQC852055:BRH852057 BZY852055:CBD852057 CJU852055:CKZ852057 CTQ852055:CUV852057 DDM852055:DER852057 DNI852055:DON852057 DXE852055:DYJ852057 EHA852055:EIF852057 EQW852055:ESB852057 FAS852055:FBX852057 FKO852055:FLT852057 FUK852055:FVP852057 GEG852055:GFL852057 GOC852055:GPH852057 GXY852055:GZD852057 HHU852055:HIZ852057 HRQ852055:HSV852057 IBM852055:ICR852057 ILI852055:IMN852057 IVE852055:IWJ852057 JFA852055:JGF852057 JOW852055:JQB852057 JYS852055:JZX852057 KIO852055:KJT852057 KSK852055:KTP852057 LCG852055:LDL852057 LMC852055:LNH852057 LVY852055:LXD852057 MFU852055:MGZ852057 MPQ852055:MQV852057 MZM852055:NAR852057 NJI852055:NKN852057 NTE852055:NUJ852057 ODA852055:OEF852057 OMW852055:OOB852057 OWS852055:OXX852057 PGO852055:PHT852057 PQK852055:PRP852057 QAG852055:QBL852057 QKC852055:QLH852057 QTY852055:QVD852057 RDU852055:REZ852057 RNQ852055:ROV852057 RXM852055:RYR852057 SHI852055:SIN852057 SRE852055:SSJ852057 TBA852055:TCF852057 TKW852055:TMB852057 TUS852055:TVX852057 UEO852055:UFT852057 UOK852055:UPP852057 UYG852055:UZL852057 VIC852055:VJH852057 VRY852055:VTD852057 WBU852055:WCZ852057 WLQ852055:WMV852057 WVM852055:WWR852057 D917591:AJ917593 JA917591:KF917593 SW917591:UB917593 ACS917591:ADX917593 AMO917591:ANT917593 AWK917591:AXP917593 BGG917591:BHL917593 BQC917591:BRH917593 BZY917591:CBD917593 CJU917591:CKZ917593 CTQ917591:CUV917593 DDM917591:DER917593 DNI917591:DON917593 DXE917591:DYJ917593 EHA917591:EIF917593 EQW917591:ESB917593 FAS917591:FBX917593 FKO917591:FLT917593 FUK917591:FVP917593 GEG917591:GFL917593 GOC917591:GPH917593 GXY917591:GZD917593 HHU917591:HIZ917593 HRQ917591:HSV917593 IBM917591:ICR917593 ILI917591:IMN917593 IVE917591:IWJ917593 JFA917591:JGF917593 JOW917591:JQB917593 JYS917591:JZX917593 KIO917591:KJT917593 KSK917591:KTP917593 LCG917591:LDL917593 LMC917591:LNH917593 LVY917591:LXD917593 MFU917591:MGZ917593 MPQ917591:MQV917593 MZM917591:NAR917593 NJI917591:NKN917593 NTE917591:NUJ917593 ODA917591:OEF917593 OMW917591:OOB917593 OWS917591:OXX917593 PGO917591:PHT917593 PQK917591:PRP917593 QAG917591:QBL917593 QKC917591:QLH917593 QTY917591:QVD917593 RDU917591:REZ917593 RNQ917591:ROV917593 RXM917591:RYR917593 SHI917591:SIN917593 SRE917591:SSJ917593 TBA917591:TCF917593 TKW917591:TMB917593 TUS917591:TVX917593 UEO917591:UFT917593 UOK917591:UPP917593 UYG917591:UZL917593 VIC917591:VJH917593 VRY917591:VTD917593 WBU917591:WCZ917593 WLQ917591:WMV917593 WVM917591:WWR917593 D983127:AJ983129 JA983127:KF983129 SW983127:UB983129 ACS983127:ADX983129 AMO983127:ANT983129 AWK983127:AXP983129 BGG983127:BHL983129 BQC983127:BRH983129 BZY983127:CBD983129 CJU983127:CKZ983129 CTQ983127:CUV983129 DDM983127:DER983129 DNI983127:DON983129 DXE983127:DYJ983129 EHA983127:EIF983129 EQW983127:ESB983129 FAS983127:FBX983129 FKO983127:FLT983129 FUK983127:FVP983129 GEG983127:GFL983129 GOC983127:GPH983129 GXY983127:GZD983129 HHU983127:HIZ983129 HRQ983127:HSV983129 IBM983127:ICR983129 ILI983127:IMN983129 IVE983127:IWJ983129 JFA983127:JGF983129 JOW983127:JQB983129 JYS983127:JZX983129 KIO983127:KJT983129 KSK983127:KTP983129 LCG983127:LDL983129 LMC983127:LNH983129 LVY983127:LXD983129 MFU983127:MGZ983129 MPQ983127:MQV983129 MZM983127:NAR983129 NJI983127:NKN983129 NTE983127:NUJ983129 ODA983127:OEF983129 OMW983127:OOB983129 OWS983127:OXX983129 PGO983127:PHT983129 PQK983127:PRP983129 QAG983127:QBL983129 QKC983127:QLH983129 QTY983127:QVD983129 RDU983127:REZ983129 RNQ983127:ROV983129 RXM983127:RYR983129 SHI983127:SIN983129 SRE983127:SSJ983129 TBA983127:TCF983129 TKW983127:TMB983129 TUS983127:TVX983129 UEO983127:UFT983129 UOK983127:UPP983129 UYG983127:UZL983129 VIC983127:VJH983129 VRY983127:VTD983129 WBU983127:WCZ983129 WLQ983127:WMV983129 WVM983127:WWR983129 AJ90 KF90 UB90 ADX90 ANT90 AXP90 BHL90 BRH90 CBD90 CKZ90 CUV90 DER90 DON90 DYJ90 EIF90 ESB90 FBX90 FLT90 FVP90 GFL90 GPH90 GZD90 HIZ90 HSV90 ICR90 IMN90 IWJ90 JGF90 JQB90 JZX90 KJT90 KTP90 LDL90 LNH90 LXD90 MGZ90 MQV90 NAR90 NKN90 NUJ90 OEF90 OOB90 OXX90 PHT90 PRP90 QBL90 QLH90 QVD90 REZ90 ROV90 RYR90 SIN90 SSJ90 TCF90 TMB90 TVX90 UFT90 UPP90 UZL90 VJH90 VTD90 WCZ90 WMV90 WWR90 AJ65626 KF65626 UB65626 ADX65626 ANT65626 AXP65626 BHL65626 BRH65626 CBD65626 CKZ65626 CUV65626 DER65626 DON65626 DYJ65626 EIF65626 ESB65626 FBX65626 FLT65626 FVP65626 GFL65626 GPH65626 GZD65626 HIZ65626 HSV65626 ICR65626 IMN65626 IWJ65626 JGF65626 JQB65626 JZX65626 KJT65626 KTP65626 LDL65626 LNH65626 LXD65626 MGZ65626 MQV65626 NAR65626 NKN65626 NUJ65626 OEF65626 OOB65626 OXX65626 PHT65626 PRP65626 QBL65626 QLH65626 QVD65626 REZ65626 ROV65626 RYR65626 SIN65626 SSJ65626 TCF65626 TMB65626 TVX65626 UFT65626 UPP65626 UZL65626 VJH65626 VTD65626 WCZ65626 WMV65626 WWR65626 AJ131162 KF131162 UB131162 ADX131162 ANT131162 AXP131162 BHL131162 BRH131162 CBD131162 CKZ131162 CUV131162 DER131162 DON131162 DYJ131162 EIF131162 ESB131162 FBX131162 FLT131162 FVP131162 GFL131162 GPH131162 GZD131162 HIZ131162 HSV131162 ICR131162 IMN131162 IWJ131162 JGF131162 JQB131162 JZX131162 KJT131162 KTP131162 LDL131162 LNH131162 LXD131162 MGZ131162 MQV131162 NAR131162 NKN131162 NUJ131162 OEF131162 OOB131162 OXX131162 PHT131162 PRP131162 QBL131162 QLH131162 QVD131162 REZ131162 ROV131162 RYR131162 SIN131162 SSJ131162 TCF131162 TMB131162 TVX131162 UFT131162 UPP131162 UZL131162 VJH131162 VTD131162 WCZ131162 WMV131162 WWR131162 AJ196698 KF196698 UB196698 ADX196698 ANT196698 AXP196698 BHL196698 BRH196698 CBD196698 CKZ196698 CUV196698 DER196698 DON196698 DYJ196698 EIF196698 ESB196698 FBX196698 FLT196698 FVP196698 GFL196698 GPH196698 GZD196698 HIZ196698 HSV196698 ICR196698 IMN196698 IWJ196698 JGF196698 JQB196698 JZX196698 KJT196698 KTP196698 LDL196698 LNH196698 LXD196698 MGZ196698 MQV196698 NAR196698 NKN196698 NUJ196698 OEF196698 OOB196698 OXX196698 PHT196698 PRP196698 QBL196698 QLH196698 QVD196698 REZ196698 ROV196698 RYR196698 SIN196698 SSJ196698 TCF196698 TMB196698 TVX196698 UFT196698 UPP196698 UZL196698 VJH196698 VTD196698 WCZ196698 WMV196698 WWR196698 AJ262234 KF262234 UB262234 ADX262234 ANT262234 AXP262234 BHL262234 BRH262234 CBD262234 CKZ262234 CUV262234 DER262234 DON262234 DYJ262234 EIF262234 ESB262234 FBX262234 FLT262234 FVP262234 GFL262234 GPH262234 GZD262234 HIZ262234 HSV262234 ICR262234 IMN262234 IWJ262234 JGF262234 JQB262234 JZX262234 KJT262234 KTP262234 LDL262234 LNH262234 LXD262234 MGZ262234 MQV262234 NAR262234 NKN262234 NUJ262234 OEF262234 OOB262234 OXX262234 PHT262234 PRP262234 QBL262234 QLH262234 QVD262234 REZ262234 ROV262234 RYR262234 SIN262234 SSJ262234 TCF262234 TMB262234 TVX262234 UFT262234 UPP262234 UZL262234 VJH262234 VTD262234 WCZ262234 WMV262234 WWR262234 AJ327770 KF327770 UB327770 ADX327770 ANT327770 AXP327770 BHL327770 BRH327770 CBD327770 CKZ327770 CUV327770 DER327770 DON327770 DYJ327770 EIF327770 ESB327770 FBX327770 FLT327770 FVP327770 GFL327770 GPH327770 GZD327770 HIZ327770 HSV327770 ICR327770 IMN327770 IWJ327770 JGF327770 JQB327770 JZX327770 KJT327770 KTP327770 LDL327770 LNH327770 LXD327770 MGZ327770 MQV327770 NAR327770 NKN327770 NUJ327770 OEF327770 OOB327770 OXX327770 PHT327770 PRP327770 QBL327770 QLH327770 QVD327770 REZ327770 ROV327770 RYR327770 SIN327770 SSJ327770 TCF327770 TMB327770 TVX327770 UFT327770 UPP327770 UZL327770 VJH327770 VTD327770 WCZ327770 WMV327770 WWR327770 AJ393306 KF393306 UB393306 ADX393306 ANT393306 AXP393306 BHL393306 BRH393306 CBD393306 CKZ393306 CUV393306 DER393306 DON393306 DYJ393306 EIF393306 ESB393306 FBX393306 FLT393306 FVP393306 GFL393306 GPH393306 GZD393306 HIZ393306 HSV393306 ICR393306 IMN393306 IWJ393306 JGF393306 JQB393306 JZX393306 KJT393306 KTP393306 LDL393306 LNH393306 LXD393306 MGZ393306 MQV393306 NAR393306 NKN393306 NUJ393306 OEF393306 OOB393306 OXX393306 PHT393306 PRP393306 QBL393306 QLH393306 QVD393306 REZ393306 ROV393306 RYR393306 SIN393306 SSJ393306 TCF393306 TMB393306 TVX393306 UFT393306 UPP393306 UZL393306 VJH393306 VTD393306 WCZ393306 WMV393306 WWR393306 AJ458842 KF458842 UB458842 ADX458842 ANT458842 AXP458842 BHL458842 BRH458842 CBD458842 CKZ458842 CUV458842 DER458842 DON458842 DYJ458842 EIF458842 ESB458842 FBX458842 FLT458842 FVP458842 GFL458842 GPH458842 GZD458842 HIZ458842 HSV458842 ICR458842 IMN458842 IWJ458842 JGF458842 JQB458842 JZX458842 KJT458842 KTP458842 LDL458842 LNH458842 LXD458842 MGZ458842 MQV458842 NAR458842 NKN458842 NUJ458842 OEF458842 OOB458842 OXX458842 PHT458842 PRP458842 QBL458842 QLH458842 QVD458842 REZ458842 ROV458842 RYR458842 SIN458842 SSJ458842 TCF458842 TMB458842 TVX458842 UFT458842 UPP458842 UZL458842 VJH458842 VTD458842 WCZ458842 WMV458842 WWR458842 AJ524378 KF524378 UB524378 ADX524378 ANT524378 AXP524378 BHL524378 BRH524378 CBD524378 CKZ524378 CUV524378 DER524378 DON524378 DYJ524378 EIF524378 ESB524378 FBX524378 FLT524378 FVP524378 GFL524378 GPH524378 GZD524378 HIZ524378 HSV524378 ICR524378 IMN524378 IWJ524378 JGF524378 JQB524378 JZX524378 KJT524378 KTP524378 LDL524378 LNH524378 LXD524378 MGZ524378 MQV524378 NAR524378 NKN524378 NUJ524378 OEF524378 OOB524378 OXX524378 PHT524378 PRP524378 QBL524378 QLH524378 QVD524378 REZ524378 ROV524378 RYR524378 SIN524378 SSJ524378 TCF524378 TMB524378 TVX524378 UFT524378 UPP524378 UZL524378 VJH524378 VTD524378 WCZ524378 WMV524378 WWR524378 AJ589914 KF589914 UB589914 ADX589914 ANT589914 AXP589914 BHL589914 BRH589914 CBD589914 CKZ589914 CUV589914 DER589914 DON589914 DYJ589914 EIF589914 ESB589914 FBX589914 FLT589914 FVP589914 GFL589914 GPH589914 GZD589914 HIZ589914 HSV589914 ICR589914 IMN589914 IWJ589914 JGF589914 JQB589914 JZX589914 KJT589914 KTP589914 LDL589914 LNH589914 LXD589914 MGZ589914 MQV589914 NAR589914 NKN589914 NUJ589914 OEF589914 OOB589914 OXX589914 PHT589914 PRP589914 QBL589914 QLH589914 QVD589914 REZ589914 ROV589914 RYR589914 SIN589914 SSJ589914 TCF589914 TMB589914 TVX589914 UFT589914 UPP589914 UZL589914 VJH589914 VTD589914 WCZ589914 WMV589914 WWR589914 AJ655450 KF655450 UB655450 ADX655450 ANT655450 AXP655450 BHL655450 BRH655450 CBD655450 CKZ655450 CUV655450 DER655450 DON655450 DYJ655450 EIF655450 ESB655450 FBX655450 FLT655450 FVP655450 GFL655450 GPH655450 GZD655450 HIZ655450 HSV655450 ICR655450 IMN655450 IWJ655450 JGF655450 JQB655450 JZX655450 KJT655450 KTP655450 LDL655450 LNH655450 LXD655450 MGZ655450 MQV655450 NAR655450 NKN655450 NUJ655450 OEF655450 OOB655450 OXX655450 PHT655450 PRP655450 QBL655450 QLH655450 QVD655450 REZ655450 ROV655450 RYR655450 SIN655450 SSJ655450 TCF655450 TMB655450 TVX655450 UFT655450 UPP655450 UZL655450 VJH655450 VTD655450 WCZ655450 WMV655450 WWR655450 AJ720986 KF720986 UB720986 ADX720986 ANT720986 AXP720986 BHL720986 BRH720986 CBD720986 CKZ720986 CUV720986 DER720986 DON720986 DYJ720986 EIF720986 ESB720986 FBX720986 FLT720986 FVP720986 GFL720986 GPH720986 GZD720986 HIZ720986 HSV720986 ICR720986 IMN720986 IWJ720986 JGF720986 JQB720986 JZX720986 KJT720986 KTP720986 LDL720986 LNH720986 LXD720986 MGZ720986 MQV720986 NAR720986 NKN720986 NUJ720986 OEF720986 OOB720986 OXX720986 PHT720986 PRP720986 QBL720986 QLH720986 QVD720986 REZ720986 ROV720986 RYR720986 SIN720986 SSJ720986 TCF720986 TMB720986 TVX720986 UFT720986 UPP720986 UZL720986 VJH720986 VTD720986 WCZ720986 WMV720986 WWR720986 AJ786522 KF786522 UB786522 ADX786522 ANT786522 AXP786522 BHL786522 BRH786522 CBD786522 CKZ786522 CUV786522 DER786522 DON786522 DYJ786522 EIF786522 ESB786522 FBX786522 FLT786522 FVP786522 GFL786522 GPH786522 GZD786522 HIZ786522 HSV786522 ICR786522 IMN786522 IWJ786522 JGF786522 JQB786522 JZX786522 KJT786522 KTP786522 LDL786522 LNH786522 LXD786522 MGZ786522 MQV786522 NAR786522 NKN786522 NUJ786522 OEF786522 OOB786522 OXX786522 PHT786522 PRP786522 QBL786522 QLH786522 QVD786522 REZ786522 ROV786522 RYR786522 SIN786522 SSJ786522 TCF786522 TMB786522 TVX786522 UFT786522 UPP786522 UZL786522 VJH786522 VTD786522 WCZ786522 WMV786522 WWR786522 AJ852058 KF852058 UB852058 ADX852058 ANT852058 AXP852058 BHL852058 BRH852058 CBD852058 CKZ852058 CUV852058 DER852058 DON852058 DYJ852058 EIF852058 ESB852058 FBX852058 FLT852058 FVP852058 GFL852058 GPH852058 GZD852058 HIZ852058 HSV852058 ICR852058 IMN852058 IWJ852058 JGF852058 JQB852058 JZX852058 KJT852058 KTP852058 LDL852058 LNH852058 LXD852058 MGZ852058 MQV852058 NAR852058 NKN852058 NUJ852058 OEF852058 OOB852058 OXX852058 PHT852058 PRP852058 QBL852058 QLH852058 QVD852058 REZ852058 ROV852058 RYR852058 SIN852058 SSJ852058 TCF852058 TMB852058 TVX852058 UFT852058 UPP852058 UZL852058 VJH852058 VTD852058 WCZ852058 WMV852058 WWR852058 AJ917594 KF917594 UB917594 ADX917594 ANT917594 AXP917594 BHL917594 BRH917594 CBD917594 CKZ917594 CUV917594 DER917594 DON917594 DYJ917594 EIF917594 ESB917594 FBX917594 FLT917594 FVP917594 GFL917594 GPH917594 GZD917594 HIZ917594 HSV917594 ICR917594 IMN917594 IWJ917594 JGF917594 JQB917594 JZX917594 KJT917594 KTP917594 LDL917594 LNH917594 LXD917594 MGZ917594 MQV917594 NAR917594 NKN917594 NUJ917594 OEF917594 OOB917594 OXX917594 PHT917594 PRP917594 QBL917594 QLH917594 QVD917594 REZ917594 ROV917594 RYR917594 SIN917594 SSJ917594 TCF917594 TMB917594 TVX917594 UFT917594 UPP917594 UZL917594 VJH917594 VTD917594 WCZ917594 WMV917594 WWR917594 AJ983130 KF983130 UB983130 ADX983130 ANT983130 AXP983130 BHL983130 BRH983130 CBD983130 CKZ983130 CUV983130 DER983130 DON983130 DYJ983130 EIF983130 ESB983130 FBX983130 FLT983130 FVP983130 GFL983130 GPH983130 GZD983130 HIZ983130 HSV983130 ICR983130 IMN983130 IWJ983130 JGF983130 JQB983130 JZX983130 KJT983130 KTP983130 LDL983130 LNH983130 LXD983130 MGZ983130 MQV983130 NAR983130 NKN983130 NUJ983130 OEF983130 OOB983130 OXX983130 PHT983130 PRP983130 QBL983130 QLH983130 QVD983130 REZ983130 ROV983130 RYR983130 SIN983130 SSJ983130 TCF983130 TMB983130 TVX983130 UFT983130 UPP983130 UZL983130 VJH983130 VTD983130 WCZ983130 WMV983130 D73:AJ73 AF74:AH74 D74:E74">
      <formula1>999999999999999000000</formula1>
    </dataValidation>
  </dataValidations>
  <pageMargins left="0.16" right="0.17" top="0.47" bottom="0.54"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F41"/>
  <sheetViews>
    <sheetView topLeftCell="A25" workbookViewId="0">
      <selection activeCell="A27" sqref="A27"/>
    </sheetView>
  </sheetViews>
  <sheetFormatPr defaultRowHeight="12.75"/>
  <cols>
    <col min="1" max="1" width="40.42578125" style="472" customWidth="1"/>
    <col min="2" max="2" width="11.28515625" style="472" customWidth="1"/>
    <col min="3" max="3" width="11" style="472" customWidth="1"/>
    <col min="4" max="4" width="14" style="472" customWidth="1"/>
    <col min="5" max="5" width="11.140625" style="472" customWidth="1"/>
    <col min="6" max="253" width="9.140625" style="472"/>
    <col min="254" max="254" width="40.42578125" style="472" customWidth="1"/>
    <col min="255" max="255" width="11.28515625" style="472" customWidth="1"/>
    <col min="256" max="256" width="8.5703125" style="472" customWidth="1"/>
    <col min="257" max="257" width="10.5703125" style="472" customWidth="1"/>
    <col min="258" max="258" width="11.7109375" style="472" customWidth="1"/>
    <col min="259" max="259" width="8.42578125" style="472" customWidth="1"/>
    <col min="260" max="260" width="14" style="472" customWidth="1"/>
    <col min="261" max="509" width="9.140625" style="472"/>
    <col min="510" max="510" width="40.42578125" style="472" customWidth="1"/>
    <col min="511" max="511" width="11.28515625" style="472" customWidth="1"/>
    <col min="512" max="512" width="8.5703125" style="472" customWidth="1"/>
    <col min="513" max="513" width="10.5703125" style="472" customWidth="1"/>
    <col min="514" max="514" width="11.7109375" style="472" customWidth="1"/>
    <col min="515" max="515" width="8.42578125" style="472" customWidth="1"/>
    <col min="516" max="516" width="14" style="472" customWidth="1"/>
    <col min="517" max="765" width="9.140625" style="472"/>
    <col min="766" max="766" width="40.42578125" style="472" customWidth="1"/>
    <col min="767" max="767" width="11.28515625" style="472" customWidth="1"/>
    <col min="768" max="768" width="8.5703125" style="472" customWidth="1"/>
    <col min="769" max="769" width="10.5703125" style="472" customWidth="1"/>
    <col min="770" max="770" width="11.7109375" style="472" customWidth="1"/>
    <col min="771" max="771" width="8.42578125" style="472" customWidth="1"/>
    <col min="772" max="772" width="14" style="472" customWidth="1"/>
    <col min="773" max="1021" width="9.140625" style="472"/>
    <col min="1022" max="1022" width="40.42578125" style="472" customWidth="1"/>
    <col min="1023" max="1023" width="11.28515625" style="472" customWidth="1"/>
    <col min="1024" max="1024" width="8.5703125" style="472" customWidth="1"/>
    <col min="1025" max="1025" width="10.5703125" style="472" customWidth="1"/>
    <col min="1026" max="1026" width="11.7109375" style="472" customWidth="1"/>
    <col min="1027" max="1027" width="8.42578125" style="472" customWidth="1"/>
    <col min="1028" max="1028" width="14" style="472" customWidth="1"/>
    <col min="1029" max="1277" width="9.140625" style="472"/>
    <col min="1278" max="1278" width="40.42578125" style="472" customWidth="1"/>
    <col min="1279" max="1279" width="11.28515625" style="472" customWidth="1"/>
    <col min="1280" max="1280" width="8.5703125" style="472" customWidth="1"/>
    <col min="1281" max="1281" width="10.5703125" style="472" customWidth="1"/>
    <col min="1282" max="1282" width="11.7109375" style="472" customWidth="1"/>
    <col min="1283" max="1283" width="8.42578125" style="472" customWidth="1"/>
    <col min="1284" max="1284" width="14" style="472" customWidth="1"/>
    <col min="1285" max="1533" width="9.140625" style="472"/>
    <col min="1534" max="1534" width="40.42578125" style="472" customWidth="1"/>
    <col min="1535" max="1535" width="11.28515625" style="472" customWidth="1"/>
    <col min="1536" max="1536" width="8.5703125" style="472" customWidth="1"/>
    <col min="1537" max="1537" width="10.5703125" style="472" customWidth="1"/>
    <col min="1538" max="1538" width="11.7109375" style="472" customWidth="1"/>
    <col min="1539" max="1539" width="8.42578125" style="472" customWidth="1"/>
    <col min="1540" max="1540" width="14" style="472" customWidth="1"/>
    <col min="1541" max="1789" width="9.140625" style="472"/>
    <col min="1790" max="1790" width="40.42578125" style="472" customWidth="1"/>
    <col min="1791" max="1791" width="11.28515625" style="472" customWidth="1"/>
    <col min="1792" max="1792" width="8.5703125" style="472" customWidth="1"/>
    <col min="1793" max="1793" width="10.5703125" style="472" customWidth="1"/>
    <col min="1794" max="1794" width="11.7109375" style="472" customWidth="1"/>
    <col min="1795" max="1795" width="8.42578125" style="472" customWidth="1"/>
    <col min="1796" max="1796" width="14" style="472" customWidth="1"/>
    <col min="1797" max="2045" width="9.140625" style="472"/>
    <col min="2046" max="2046" width="40.42578125" style="472" customWidth="1"/>
    <col min="2047" max="2047" width="11.28515625" style="472" customWidth="1"/>
    <col min="2048" max="2048" width="8.5703125" style="472" customWidth="1"/>
    <col min="2049" max="2049" width="10.5703125" style="472" customWidth="1"/>
    <col min="2050" max="2050" width="11.7109375" style="472" customWidth="1"/>
    <col min="2051" max="2051" width="8.42578125" style="472" customWidth="1"/>
    <col min="2052" max="2052" width="14" style="472" customWidth="1"/>
    <col min="2053" max="2301" width="9.140625" style="472"/>
    <col min="2302" max="2302" width="40.42578125" style="472" customWidth="1"/>
    <col min="2303" max="2303" width="11.28515625" style="472" customWidth="1"/>
    <col min="2304" max="2304" width="8.5703125" style="472" customWidth="1"/>
    <col min="2305" max="2305" width="10.5703125" style="472" customWidth="1"/>
    <col min="2306" max="2306" width="11.7109375" style="472" customWidth="1"/>
    <col min="2307" max="2307" width="8.42578125" style="472" customWidth="1"/>
    <col min="2308" max="2308" width="14" style="472" customWidth="1"/>
    <col min="2309" max="2557" width="9.140625" style="472"/>
    <col min="2558" max="2558" width="40.42578125" style="472" customWidth="1"/>
    <col min="2559" max="2559" width="11.28515625" style="472" customWidth="1"/>
    <col min="2560" max="2560" width="8.5703125" style="472" customWidth="1"/>
    <col min="2561" max="2561" width="10.5703125" style="472" customWidth="1"/>
    <col min="2562" max="2562" width="11.7109375" style="472" customWidth="1"/>
    <col min="2563" max="2563" width="8.42578125" style="472" customWidth="1"/>
    <col min="2564" max="2564" width="14" style="472" customWidth="1"/>
    <col min="2565" max="2813" width="9.140625" style="472"/>
    <col min="2814" max="2814" width="40.42578125" style="472" customWidth="1"/>
    <col min="2815" max="2815" width="11.28515625" style="472" customWidth="1"/>
    <col min="2816" max="2816" width="8.5703125" style="472" customWidth="1"/>
    <col min="2817" max="2817" width="10.5703125" style="472" customWidth="1"/>
    <col min="2818" max="2818" width="11.7109375" style="472" customWidth="1"/>
    <col min="2819" max="2819" width="8.42578125" style="472" customWidth="1"/>
    <col min="2820" max="2820" width="14" style="472" customWidth="1"/>
    <col min="2821" max="3069" width="9.140625" style="472"/>
    <col min="3070" max="3070" width="40.42578125" style="472" customWidth="1"/>
    <col min="3071" max="3071" width="11.28515625" style="472" customWidth="1"/>
    <col min="3072" max="3072" width="8.5703125" style="472" customWidth="1"/>
    <col min="3073" max="3073" width="10.5703125" style="472" customWidth="1"/>
    <col min="3074" max="3074" width="11.7109375" style="472" customWidth="1"/>
    <col min="3075" max="3075" width="8.42578125" style="472" customWidth="1"/>
    <col min="3076" max="3076" width="14" style="472" customWidth="1"/>
    <col min="3077" max="3325" width="9.140625" style="472"/>
    <col min="3326" max="3326" width="40.42578125" style="472" customWidth="1"/>
    <col min="3327" max="3327" width="11.28515625" style="472" customWidth="1"/>
    <col min="3328" max="3328" width="8.5703125" style="472" customWidth="1"/>
    <col min="3329" max="3329" width="10.5703125" style="472" customWidth="1"/>
    <col min="3330" max="3330" width="11.7109375" style="472" customWidth="1"/>
    <col min="3331" max="3331" width="8.42578125" style="472" customWidth="1"/>
    <col min="3332" max="3332" width="14" style="472" customWidth="1"/>
    <col min="3333" max="3581" width="9.140625" style="472"/>
    <col min="3582" max="3582" width="40.42578125" style="472" customWidth="1"/>
    <col min="3583" max="3583" width="11.28515625" style="472" customWidth="1"/>
    <col min="3584" max="3584" width="8.5703125" style="472" customWidth="1"/>
    <col min="3585" max="3585" width="10.5703125" style="472" customWidth="1"/>
    <col min="3586" max="3586" width="11.7109375" style="472" customWidth="1"/>
    <col min="3587" max="3587" width="8.42578125" style="472" customWidth="1"/>
    <col min="3588" max="3588" width="14" style="472" customWidth="1"/>
    <col min="3589" max="3837" width="9.140625" style="472"/>
    <col min="3838" max="3838" width="40.42578125" style="472" customWidth="1"/>
    <col min="3839" max="3839" width="11.28515625" style="472" customWidth="1"/>
    <col min="3840" max="3840" width="8.5703125" style="472" customWidth="1"/>
    <col min="3841" max="3841" width="10.5703125" style="472" customWidth="1"/>
    <col min="3842" max="3842" width="11.7109375" style="472" customWidth="1"/>
    <col min="3843" max="3843" width="8.42578125" style="472" customWidth="1"/>
    <col min="3844" max="3844" width="14" style="472" customWidth="1"/>
    <col min="3845" max="4093" width="9.140625" style="472"/>
    <col min="4094" max="4094" width="40.42578125" style="472" customWidth="1"/>
    <col min="4095" max="4095" width="11.28515625" style="472" customWidth="1"/>
    <col min="4096" max="4096" width="8.5703125" style="472" customWidth="1"/>
    <col min="4097" max="4097" width="10.5703125" style="472" customWidth="1"/>
    <col min="4098" max="4098" width="11.7109375" style="472" customWidth="1"/>
    <col min="4099" max="4099" width="8.42578125" style="472" customWidth="1"/>
    <col min="4100" max="4100" width="14" style="472" customWidth="1"/>
    <col min="4101" max="4349" width="9.140625" style="472"/>
    <col min="4350" max="4350" width="40.42578125" style="472" customWidth="1"/>
    <col min="4351" max="4351" width="11.28515625" style="472" customWidth="1"/>
    <col min="4352" max="4352" width="8.5703125" style="472" customWidth="1"/>
    <col min="4353" max="4353" width="10.5703125" style="472" customWidth="1"/>
    <col min="4354" max="4354" width="11.7109375" style="472" customWidth="1"/>
    <col min="4355" max="4355" width="8.42578125" style="472" customWidth="1"/>
    <col min="4356" max="4356" width="14" style="472" customWidth="1"/>
    <col min="4357" max="4605" width="9.140625" style="472"/>
    <col min="4606" max="4606" width="40.42578125" style="472" customWidth="1"/>
    <col min="4607" max="4607" width="11.28515625" style="472" customWidth="1"/>
    <col min="4608" max="4608" width="8.5703125" style="472" customWidth="1"/>
    <col min="4609" max="4609" width="10.5703125" style="472" customWidth="1"/>
    <col min="4610" max="4610" width="11.7109375" style="472" customWidth="1"/>
    <col min="4611" max="4611" width="8.42578125" style="472" customWidth="1"/>
    <col min="4612" max="4612" width="14" style="472" customWidth="1"/>
    <col min="4613" max="4861" width="9.140625" style="472"/>
    <col min="4862" max="4862" width="40.42578125" style="472" customWidth="1"/>
    <col min="4863" max="4863" width="11.28515625" style="472" customWidth="1"/>
    <col min="4864" max="4864" width="8.5703125" style="472" customWidth="1"/>
    <col min="4865" max="4865" width="10.5703125" style="472" customWidth="1"/>
    <col min="4866" max="4866" width="11.7109375" style="472" customWidth="1"/>
    <col min="4867" max="4867" width="8.42578125" style="472" customWidth="1"/>
    <col min="4868" max="4868" width="14" style="472" customWidth="1"/>
    <col min="4869" max="5117" width="9.140625" style="472"/>
    <col min="5118" max="5118" width="40.42578125" style="472" customWidth="1"/>
    <col min="5119" max="5119" width="11.28515625" style="472" customWidth="1"/>
    <col min="5120" max="5120" width="8.5703125" style="472" customWidth="1"/>
    <col min="5121" max="5121" width="10.5703125" style="472" customWidth="1"/>
    <col min="5122" max="5122" width="11.7109375" style="472" customWidth="1"/>
    <col min="5123" max="5123" width="8.42578125" style="472" customWidth="1"/>
    <col min="5124" max="5124" width="14" style="472" customWidth="1"/>
    <col min="5125" max="5373" width="9.140625" style="472"/>
    <col min="5374" max="5374" width="40.42578125" style="472" customWidth="1"/>
    <col min="5375" max="5375" width="11.28515625" style="472" customWidth="1"/>
    <col min="5376" max="5376" width="8.5703125" style="472" customWidth="1"/>
    <col min="5377" max="5377" width="10.5703125" style="472" customWidth="1"/>
    <col min="5378" max="5378" width="11.7109375" style="472" customWidth="1"/>
    <col min="5379" max="5379" width="8.42578125" style="472" customWidth="1"/>
    <col min="5380" max="5380" width="14" style="472" customWidth="1"/>
    <col min="5381" max="5629" width="9.140625" style="472"/>
    <col min="5630" max="5630" width="40.42578125" style="472" customWidth="1"/>
    <col min="5631" max="5631" width="11.28515625" style="472" customWidth="1"/>
    <col min="5632" max="5632" width="8.5703125" style="472" customWidth="1"/>
    <col min="5633" max="5633" width="10.5703125" style="472" customWidth="1"/>
    <col min="5634" max="5634" width="11.7109375" style="472" customWidth="1"/>
    <col min="5635" max="5635" width="8.42578125" style="472" customWidth="1"/>
    <col min="5636" max="5636" width="14" style="472" customWidth="1"/>
    <col min="5637" max="5885" width="9.140625" style="472"/>
    <col min="5886" max="5886" width="40.42578125" style="472" customWidth="1"/>
    <col min="5887" max="5887" width="11.28515625" style="472" customWidth="1"/>
    <col min="5888" max="5888" width="8.5703125" style="472" customWidth="1"/>
    <col min="5889" max="5889" width="10.5703125" style="472" customWidth="1"/>
    <col min="5890" max="5890" width="11.7109375" style="472" customWidth="1"/>
    <col min="5891" max="5891" width="8.42578125" style="472" customWidth="1"/>
    <col min="5892" max="5892" width="14" style="472" customWidth="1"/>
    <col min="5893" max="6141" width="9.140625" style="472"/>
    <col min="6142" max="6142" width="40.42578125" style="472" customWidth="1"/>
    <col min="6143" max="6143" width="11.28515625" style="472" customWidth="1"/>
    <col min="6144" max="6144" width="8.5703125" style="472" customWidth="1"/>
    <col min="6145" max="6145" width="10.5703125" style="472" customWidth="1"/>
    <col min="6146" max="6146" width="11.7109375" style="472" customWidth="1"/>
    <col min="6147" max="6147" width="8.42578125" style="472" customWidth="1"/>
    <col min="6148" max="6148" width="14" style="472" customWidth="1"/>
    <col min="6149" max="6397" width="9.140625" style="472"/>
    <col min="6398" max="6398" width="40.42578125" style="472" customWidth="1"/>
    <col min="6399" max="6399" width="11.28515625" style="472" customWidth="1"/>
    <col min="6400" max="6400" width="8.5703125" style="472" customWidth="1"/>
    <col min="6401" max="6401" width="10.5703125" style="472" customWidth="1"/>
    <col min="6402" max="6402" width="11.7109375" style="472" customWidth="1"/>
    <col min="6403" max="6403" width="8.42578125" style="472" customWidth="1"/>
    <col min="6404" max="6404" width="14" style="472" customWidth="1"/>
    <col min="6405" max="6653" width="9.140625" style="472"/>
    <col min="6654" max="6654" width="40.42578125" style="472" customWidth="1"/>
    <col min="6655" max="6655" width="11.28515625" style="472" customWidth="1"/>
    <col min="6656" max="6656" width="8.5703125" style="472" customWidth="1"/>
    <col min="6657" max="6657" width="10.5703125" style="472" customWidth="1"/>
    <col min="6658" max="6658" width="11.7109375" style="472" customWidth="1"/>
    <col min="6659" max="6659" width="8.42578125" style="472" customWidth="1"/>
    <col min="6660" max="6660" width="14" style="472" customWidth="1"/>
    <col min="6661" max="6909" width="9.140625" style="472"/>
    <col min="6910" max="6910" width="40.42578125" style="472" customWidth="1"/>
    <col min="6911" max="6911" width="11.28515625" style="472" customWidth="1"/>
    <col min="6912" max="6912" width="8.5703125" style="472" customWidth="1"/>
    <col min="6913" max="6913" width="10.5703125" style="472" customWidth="1"/>
    <col min="6914" max="6914" width="11.7109375" style="472" customWidth="1"/>
    <col min="6915" max="6915" width="8.42578125" style="472" customWidth="1"/>
    <col min="6916" max="6916" width="14" style="472" customWidth="1"/>
    <col min="6917" max="7165" width="9.140625" style="472"/>
    <col min="7166" max="7166" width="40.42578125" style="472" customWidth="1"/>
    <col min="7167" max="7167" width="11.28515625" style="472" customWidth="1"/>
    <col min="7168" max="7168" width="8.5703125" style="472" customWidth="1"/>
    <col min="7169" max="7169" width="10.5703125" style="472" customWidth="1"/>
    <col min="7170" max="7170" width="11.7109375" style="472" customWidth="1"/>
    <col min="7171" max="7171" width="8.42578125" style="472" customWidth="1"/>
    <col min="7172" max="7172" width="14" style="472" customWidth="1"/>
    <col min="7173" max="7421" width="9.140625" style="472"/>
    <col min="7422" max="7422" width="40.42578125" style="472" customWidth="1"/>
    <col min="7423" max="7423" width="11.28515625" style="472" customWidth="1"/>
    <col min="7424" max="7424" width="8.5703125" style="472" customWidth="1"/>
    <col min="7425" max="7425" width="10.5703125" style="472" customWidth="1"/>
    <col min="7426" max="7426" width="11.7109375" style="472" customWidth="1"/>
    <col min="7427" max="7427" width="8.42578125" style="472" customWidth="1"/>
    <col min="7428" max="7428" width="14" style="472" customWidth="1"/>
    <col min="7429" max="7677" width="9.140625" style="472"/>
    <col min="7678" max="7678" width="40.42578125" style="472" customWidth="1"/>
    <col min="7679" max="7679" width="11.28515625" style="472" customWidth="1"/>
    <col min="7680" max="7680" width="8.5703125" style="472" customWidth="1"/>
    <col min="7681" max="7681" width="10.5703125" style="472" customWidth="1"/>
    <col min="7682" max="7682" width="11.7109375" style="472" customWidth="1"/>
    <col min="7683" max="7683" width="8.42578125" style="472" customWidth="1"/>
    <col min="7684" max="7684" width="14" style="472" customWidth="1"/>
    <col min="7685" max="7933" width="9.140625" style="472"/>
    <col min="7934" max="7934" width="40.42578125" style="472" customWidth="1"/>
    <col min="7935" max="7935" width="11.28515625" style="472" customWidth="1"/>
    <col min="7936" max="7936" width="8.5703125" style="472" customWidth="1"/>
    <col min="7937" max="7937" width="10.5703125" style="472" customWidth="1"/>
    <col min="7938" max="7938" width="11.7109375" style="472" customWidth="1"/>
    <col min="7939" max="7939" width="8.42578125" style="472" customWidth="1"/>
    <col min="7940" max="7940" width="14" style="472" customWidth="1"/>
    <col min="7941" max="8189" width="9.140625" style="472"/>
    <col min="8190" max="8190" width="40.42578125" style="472" customWidth="1"/>
    <col min="8191" max="8191" width="11.28515625" style="472" customWidth="1"/>
    <col min="8192" max="8192" width="8.5703125" style="472" customWidth="1"/>
    <col min="8193" max="8193" width="10.5703125" style="472" customWidth="1"/>
    <col min="8194" max="8194" width="11.7109375" style="472" customWidth="1"/>
    <col min="8195" max="8195" width="8.42578125" style="472" customWidth="1"/>
    <col min="8196" max="8196" width="14" style="472" customWidth="1"/>
    <col min="8197" max="8445" width="9.140625" style="472"/>
    <col min="8446" max="8446" width="40.42578125" style="472" customWidth="1"/>
    <col min="8447" max="8447" width="11.28515625" style="472" customWidth="1"/>
    <col min="8448" max="8448" width="8.5703125" style="472" customWidth="1"/>
    <col min="8449" max="8449" width="10.5703125" style="472" customWidth="1"/>
    <col min="8450" max="8450" width="11.7109375" style="472" customWidth="1"/>
    <col min="8451" max="8451" width="8.42578125" style="472" customWidth="1"/>
    <col min="8452" max="8452" width="14" style="472" customWidth="1"/>
    <col min="8453" max="8701" width="9.140625" style="472"/>
    <col min="8702" max="8702" width="40.42578125" style="472" customWidth="1"/>
    <col min="8703" max="8703" width="11.28515625" style="472" customWidth="1"/>
    <col min="8704" max="8704" width="8.5703125" style="472" customWidth="1"/>
    <col min="8705" max="8705" width="10.5703125" style="472" customWidth="1"/>
    <col min="8706" max="8706" width="11.7109375" style="472" customWidth="1"/>
    <col min="8707" max="8707" width="8.42578125" style="472" customWidth="1"/>
    <col min="8708" max="8708" width="14" style="472" customWidth="1"/>
    <col min="8709" max="8957" width="9.140625" style="472"/>
    <col min="8958" max="8958" width="40.42578125" style="472" customWidth="1"/>
    <col min="8959" max="8959" width="11.28515625" style="472" customWidth="1"/>
    <col min="8960" max="8960" width="8.5703125" style="472" customWidth="1"/>
    <col min="8961" max="8961" width="10.5703125" style="472" customWidth="1"/>
    <col min="8962" max="8962" width="11.7109375" style="472" customWidth="1"/>
    <col min="8963" max="8963" width="8.42578125" style="472" customWidth="1"/>
    <col min="8964" max="8964" width="14" style="472" customWidth="1"/>
    <col min="8965" max="9213" width="9.140625" style="472"/>
    <col min="9214" max="9214" width="40.42578125" style="472" customWidth="1"/>
    <col min="9215" max="9215" width="11.28515625" style="472" customWidth="1"/>
    <col min="9216" max="9216" width="8.5703125" style="472" customWidth="1"/>
    <col min="9217" max="9217" width="10.5703125" style="472" customWidth="1"/>
    <col min="9218" max="9218" width="11.7109375" style="472" customWidth="1"/>
    <col min="9219" max="9219" width="8.42578125" style="472" customWidth="1"/>
    <col min="9220" max="9220" width="14" style="472" customWidth="1"/>
    <col min="9221" max="9469" width="9.140625" style="472"/>
    <col min="9470" max="9470" width="40.42578125" style="472" customWidth="1"/>
    <col min="9471" max="9471" width="11.28515625" style="472" customWidth="1"/>
    <col min="9472" max="9472" width="8.5703125" style="472" customWidth="1"/>
    <col min="9473" max="9473" width="10.5703125" style="472" customWidth="1"/>
    <col min="9474" max="9474" width="11.7109375" style="472" customWidth="1"/>
    <col min="9475" max="9475" width="8.42578125" style="472" customWidth="1"/>
    <col min="9476" max="9476" width="14" style="472" customWidth="1"/>
    <col min="9477" max="9725" width="9.140625" style="472"/>
    <col min="9726" max="9726" width="40.42578125" style="472" customWidth="1"/>
    <col min="9727" max="9727" width="11.28515625" style="472" customWidth="1"/>
    <col min="9728" max="9728" width="8.5703125" style="472" customWidth="1"/>
    <col min="9729" max="9729" width="10.5703125" style="472" customWidth="1"/>
    <col min="9730" max="9730" width="11.7109375" style="472" customWidth="1"/>
    <col min="9731" max="9731" width="8.42578125" style="472" customWidth="1"/>
    <col min="9732" max="9732" width="14" style="472" customWidth="1"/>
    <col min="9733" max="9981" width="9.140625" style="472"/>
    <col min="9982" max="9982" width="40.42578125" style="472" customWidth="1"/>
    <col min="9983" max="9983" width="11.28515625" style="472" customWidth="1"/>
    <col min="9984" max="9984" width="8.5703125" style="472" customWidth="1"/>
    <col min="9985" max="9985" width="10.5703125" style="472" customWidth="1"/>
    <col min="9986" max="9986" width="11.7109375" style="472" customWidth="1"/>
    <col min="9987" max="9987" width="8.42578125" style="472" customWidth="1"/>
    <col min="9988" max="9988" width="14" style="472" customWidth="1"/>
    <col min="9989" max="10237" width="9.140625" style="472"/>
    <col min="10238" max="10238" width="40.42578125" style="472" customWidth="1"/>
    <col min="10239" max="10239" width="11.28515625" style="472" customWidth="1"/>
    <col min="10240" max="10240" width="8.5703125" style="472" customWidth="1"/>
    <col min="10241" max="10241" width="10.5703125" style="472" customWidth="1"/>
    <col min="10242" max="10242" width="11.7109375" style="472" customWidth="1"/>
    <col min="10243" max="10243" width="8.42578125" style="472" customWidth="1"/>
    <col min="10244" max="10244" width="14" style="472" customWidth="1"/>
    <col min="10245" max="10493" width="9.140625" style="472"/>
    <col min="10494" max="10494" width="40.42578125" style="472" customWidth="1"/>
    <col min="10495" max="10495" width="11.28515625" style="472" customWidth="1"/>
    <col min="10496" max="10496" width="8.5703125" style="472" customWidth="1"/>
    <col min="10497" max="10497" width="10.5703125" style="472" customWidth="1"/>
    <col min="10498" max="10498" width="11.7109375" style="472" customWidth="1"/>
    <col min="10499" max="10499" width="8.42578125" style="472" customWidth="1"/>
    <col min="10500" max="10500" width="14" style="472" customWidth="1"/>
    <col min="10501" max="10749" width="9.140625" style="472"/>
    <col min="10750" max="10750" width="40.42578125" style="472" customWidth="1"/>
    <col min="10751" max="10751" width="11.28515625" style="472" customWidth="1"/>
    <col min="10752" max="10752" width="8.5703125" style="472" customWidth="1"/>
    <col min="10753" max="10753" width="10.5703125" style="472" customWidth="1"/>
    <col min="10754" max="10754" width="11.7109375" style="472" customWidth="1"/>
    <col min="10755" max="10755" width="8.42578125" style="472" customWidth="1"/>
    <col min="10756" max="10756" width="14" style="472" customWidth="1"/>
    <col min="10757" max="11005" width="9.140625" style="472"/>
    <col min="11006" max="11006" width="40.42578125" style="472" customWidth="1"/>
    <col min="11007" max="11007" width="11.28515625" style="472" customWidth="1"/>
    <col min="11008" max="11008" width="8.5703125" style="472" customWidth="1"/>
    <col min="11009" max="11009" width="10.5703125" style="472" customWidth="1"/>
    <col min="11010" max="11010" width="11.7109375" style="472" customWidth="1"/>
    <col min="11011" max="11011" width="8.42578125" style="472" customWidth="1"/>
    <col min="11012" max="11012" width="14" style="472" customWidth="1"/>
    <col min="11013" max="11261" width="9.140625" style="472"/>
    <col min="11262" max="11262" width="40.42578125" style="472" customWidth="1"/>
    <col min="11263" max="11263" width="11.28515625" style="472" customWidth="1"/>
    <col min="11264" max="11264" width="8.5703125" style="472" customWidth="1"/>
    <col min="11265" max="11265" width="10.5703125" style="472" customWidth="1"/>
    <col min="11266" max="11266" width="11.7109375" style="472" customWidth="1"/>
    <col min="11267" max="11267" width="8.42578125" style="472" customWidth="1"/>
    <col min="11268" max="11268" width="14" style="472" customWidth="1"/>
    <col min="11269" max="11517" width="9.140625" style="472"/>
    <col min="11518" max="11518" width="40.42578125" style="472" customWidth="1"/>
    <col min="11519" max="11519" width="11.28515625" style="472" customWidth="1"/>
    <col min="11520" max="11520" width="8.5703125" style="472" customWidth="1"/>
    <col min="11521" max="11521" width="10.5703125" style="472" customWidth="1"/>
    <col min="11522" max="11522" width="11.7109375" style="472" customWidth="1"/>
    <col min="11523" max="11523" width="8.42578125" style="472" customWidth="1"/>
    <col min="11524" max="11524" width="14" style="472" customWidth="1"/>
    <col min="11525" max="11773" width="9.140625" style="472"/>
    <col min="11774" max="11774" width="40.42578125" style="472" customWidth="1"/>
    <col min="11775" max="11775" width="11.28515625" style="472" customWidth="1"/>
    <col min="11776" max="11776" width="8.5703125" style="472" customWidth="1"/>
    <col min="11777" max="11777" width="10.5703125" style="472" customWidth="1"/>
    <col min="11778" max="11778" width="11.7109375" style="472" customWidth="1"/>
    <col min="11779" max="11779" width="8.42578125" style="472" customWidth="1"/>
    <col min="11780" max="11780" width="14" style="472" customWidth="1"/>
    <col min="11781" max="12029" width="9.140625" style="472"/>
    <col min="12030" max="12030" width="40.42578125" style="472" customWidth="1"/>
    <col min="12031" max="12031" width="11.28515625" style="472" customWidth="1"/>
    <col min="12032" max="12032" width="8.5703125" style="472" customWidth="1"/>
    <col min="12033" max="12033" width="10.5703125" style="472" customWidth="1"/>
    <col min="12034" max="12034" width="11.7109375" style="472" customWidth="1"/>
    <col min="12035" max="12035" width="8.42578125" style="472" customWidth="1"/>
    <col min="12036" max="12036" width="14" style="472" customWidth="1"/>
    <col min="12037" max="12285" width="9.140625" style="472"/>
    <col min="12286" max="12286" width="40.42578125" style="472" customWidth="1"/>
    <col min="12287" max="12287" width="11.28515625" style="472" customWidth="1"/>
    <col min="12288" max="12288" width="8.5703125" style="472" customWidth="1"/>
    <col min="12289" max="12289" width="10.5703125" style="472" customWidth="1"/>
    <col min="12290" max="12290" width="11.7109375" style="472" customWidth="1"/>
    <col min="12291" max="12291" width="8.42578125" style="472" customWidth="1"/>
    <col min="12292" max="12292" width="14" style="472" customWidth="1"/>
    <col min="12293" max="12541" width="9.140625" style="472"/>
    <col min="12542" max="12542" width="40.42578125" style="472" customWidth="1"/>
    <col min="12543" max="12543" width="11.28515625" style="472" customWidth="1"/>
    <col min="12544" max="12544" width="8.5703125" style="472" customWidth="1"/>
    <col min="12545" max="12545" width="10.5703125" style="472" customWidth="1"/>
    <col min="12546" max="12546" width="11.7109375" style="472" customWidth="1"/>
    <col min="12547" max="12547" width="8.42578125" style="472" customWidth="1"/>
    <col min="12548" max="12548" width="14" style="472" customWidth="1"/>
    <col min="12549" max="12797" width="9.140625" style="472"/>
    <col min="12798" max="12798" width="40.42578125" style="472" customWidth="1"/>
    <col min="12799" max="12799" width="11.28515625" style="472" customWidth="1"/>
    <col min="12800" max="12800" width="8.5703125" style="472" customWidth="1"/>
    <col min="12801" max="12801" width="10.5703125" style="472" customWidth="1"/>
    <col min="12802" max="12802" width="11.7109375" style="472" customWidth="1"/>
    <col min="12803" max="12803" width="8.42578125" style="472" customWidth="1"/>
    <col min="12804" max="12804" width="14" style="472" customWidth="1"/>
    <col min="12805" max="13053" width="9.140625" style="472"/>
    <col min="13054" max="13054" width="40.42578125" style="472" customWidth="1"/>
    <col min="13055" max="13055" width="11.28515625" style="472" customWidth="1"/>
    <col min="13056" max="13056" width="8.5703125" style="472" customWidth="1"/>
    <col min="13057" max="13057" width="10.5703125" style="472" customWidth="1"/>
    <col min="13058" max="13058" width="11.7109375" style="472" customWidth="1"/>
    <col min="13059" max="13059" width="8.42578125" style="472" customWidth="1"/>
    <col min="13060" max="13060" width="14" style="472" customWidth="1"/>
    <col min="13061" max="13309" width="9.140625" style="472"/>
    <col min="13310" max="13310" width="40.42578125" style="472" customWidth="1"/>
    <col min="13311" max="13311" width="11.28515625" style="472" customWidth="1"/>
    <col min="13312" max="13312" width="8.5703125" style="472" customWidth="1"/>
    <col min="13313" max="13313" width="10.5703125" style="472" customWidth="1"/>
    <col min="13314" max="13314" width="11.7109375" style="472" customWidth="1"/>
    <col min="13315" max="13315" width="8.42578125" style="472" customWidth="1"/>
    <col min="13316" max="13316" width="14" style="472" customWidth="1"/>
    <col min="13317" max="13565" width="9.140625" style="472"/>
    <col min="13566" max="13566" width="40.42578125" style="472" customWidth="1"/>
    <col min="13567" max="13567" width="11.28515625" style="472" customWidth="1"/>
    <col min="13568" max="13568" width="8.5703125" style="472" customWidth="1"/>
    <col min="13569" max="13569" width="10.5703125" style="472" customWidth="1"/>
    <col min="13570" max="13570" width="11.7109375" style="472" customWidth="1"/>
    <col min="13571" max="13571" width="8.42578125" style="472" customWidth="1"/>
    <col min="13572" max="13572" width="14" style="472" customWidth="1"/>
    <col min="13573" max="13821" width="9.140625" style="472"/>
    <col min="13822" max="13822" width="40.42578125" style="472" customWidth="1"/>
    <col min="13823" max="13823" width="11.28515625" style="472" customWidth="1"/>
    <col min="13824" max="13824" width="8.5703125" style="472" customWidth="1"/>
    <col min="13825" max="13825" width="10.5703125" style="472" customWidth="1"/>
    <col min="13826" max="13826" width="11.7109375" style="472" customWidth="1"/>
    <col min="13827" max="13827" width="8.42578125" style="472" customWidth="1"/>
    <col min="13828" max="13828" width="14" style="472" customWidth="1"/>
    <col min="13829" max="14077" width="9.140625" style="472"/>
    <col min="14078" max="14078" width="40.42578125" style="472" customWidth="1"/>
    <col min="14079" max="14079" width="11.28515625" style="472" customWidth="1"/>
    <col min="14080" max="14080" width="8.5703125" style="472" customWidth="1"/>
    <col min="14081" max="14081" width="10.5703125" style="472" customWidth="1"/>
    <col min="14082" max="14082" width="11.7109375" style="472" customWidth="1"/>
    <col min="14083" max="14083" width="8.42578125" style="472" customWidth="1"/>
    <col min="14084" max="14084" width="14" style="472" customWidth="1"/>
    <col min="14085" max="14333" width="9.140625" style="472"/>
    <col min="14334" max="14334" width="40.42578125" style="472" customWidth="1"/>
    <col min="14335" max="14335" width="11.28515625" style="472" customWidth="1"/>
    <col min="14336" max="14336" width="8.5703125" style="472" customWidth="1"/>
    <col min="14337" max="14337" width="10.5703125" style="472" customWidth="1"/>
    <col min="14338" max="14338" width="11.7109375" style="472" customWidth="1"/>
    <col min="14339" max="14339" width="8.42578125" style="472" customWidth="1"/>
    <col min="14340" max="14340" width="14" style="472" customWidth="1"/>
    <col min="14341" max="14589" width="9.140625" style="472"/>
    <col min="14590" max="14590" width="40.42578125" style="472" customWidth="1"/>
    <col min="14591" max="14591" width="11.28515625" style="472" customWidth="1"/>
    <col min="14592" max="14592" width="8.5703125" style="472" customWidth="1"/>
    <col min="14593" max="14593" width="10.5703125" style="472" customWidth="1"/>
    <col min="14594" max="14594" width="11.7109375" style="472" customWidth="1"/>
    <col min="14595" max="14595" width="8.42578125" style="472" customWidth="1"/>
    <col min="14596" max="14596" width="14" style="472" customWidth="1"/>
    <col min="14597" max="14845" width="9.140625" style="472"/>
    <col min="14846" max="14846" width="40.42578125" style="472" customWidth="1"/>
    <col min="14847" max="14847" width="11.28515625" style="472" customWidth="1"/>
    <col min="14848" max="14848" width="8.5703125" style="472" customWidth="1"/>
    <col min="14849" max="14849" width="10.5703125" style="472" customWidth="1"/>
    <col min="14850" max="14850" width="11.7109375" style="472" customWidth="1"/>
    <col min="14851" max="14851" width="8.42578125" style="472" customWidth="1"/>
    <col min="14852" max="14852" width="14" style="472" customWidth="1"/>
    <col min="14853" max="15101" width="9.140625" style="472"/>
    <col min="15102" max="15102" width="40.42578125" style="472" customWidth="1"/>
    <col min="15103" max="15103" width="11.28515625" style="472" customWidth="1"/>
    <col min="15104" max="15104" width="8.5703125" style="472" customWidth="1"/>
    <col min="15105" max="15105" width="10.5703125" style="472" customWidth="1"/>
    <col min="15106" max="15106" width="11.7109375" style="472" customWidth="1"/>
    <col min="15107" max="15107" width="8.42578125" style="472" customWidth="1"/>
    <col min="15108" max="15108" width="14" style="472" customWidth="1"/>
    <col min="15109" max="15357" width="9.140625" style="472"/>
    <col min="15358" max="15358" width="40.42578125" style="472" customWidth="1"/>
    <col min="15359" max="15359" width="11.28515625" style="472" customWidth="1"/>
    <col min="15360" max="15360" width="8.5703125" style="472" customWidth="1"/>
    <col min="15361" max="15361" width="10.5703125" style="472" customWidth="1"/>
    <col min="15362" max="15362" width="11.7109375" style="472" customWidth="1"/>
    <col min="15363" max="15363" width="8.42578125" style="472" customWidth="1"/>
    <col min="15364" max="15364" width="14" style="472" customWidth="1"/>
    <col min="15365" max="15613" width="9.140625" style="472"/>
    <col min="15614" max="15614" width="40.42578125" style="472" customWidth="1"/>
    <col min="15615" max="15615" width="11.28515625" style="472" customWidth="1"/>
    <col min="15616" max="15616" width="8.5703125" style="472" customWidth="1"/>
    <col min="15617" max="15617" width="10.5703125" style="472" customWidth="1"/>
    <col min="15618" max="15618" width="11.7109375" style="472" customWidth="1"/>
    <col min="15619" max="15619" width="8.42578125" style="472" customWidth="1"/>
    <col min="15620" max="15620" width="14" style="472" customWidth="1"/>
    <col min="15621" max="15869" width="9.140625" style="472"/>
    <col min="15870" max="15870" width="40.42578125" style="472" customWidth="1"/>
    <col min="15871" max="15871" width="11.28515625" style="472" customWidth="1"/>
    <col min="15872" max="15872" width="8.5703125" style="472" customWidth="1"/>
    <col min="15873" max="15873" width="10.5703125" style="472" customWidth="1"/>
    <col min="15874" max="15874" width="11.7109375" style="472" customWidth="1"/>
    <col min="15875" max="15875" width="8.42578125" style="472" customWidth="1"/>
    <col min="15876" max="15876" width="14" style="472" customWidth="1"/>
    <col min="15877" max="16125" width="9.140625" style="472"/>
    <col min="16126" max="16126" width="40.42578125" style="472" customWidth="1"/>
    <col min="16127" max="16127" width="11.28515625" style="472" customWidth="1"/>
    <col min="16128" max="16128" width="8.5703125" style="472" customWidth="1"/>
    <col min="16129" max="16129" width="10.5703125" style="472" customWidth="1"/>
    <col min="16130" max="16130" width="11.7109375" style="472" customWidth="1"/>
    <col min="16131" max="16131" width="8.42578125" style="472" customWidth="1"/>
    <col min="16132" max="16132" width="14" style="472" customWidth="1"/>
    <col min="16133" max="16384" width="9.140625" style="472"/>
  </cols>
  <sheetData>
    <row r="1" spans="1:6">
      <c r="E1" s="473" t="s">
        <v>381</v>
      </c>
    </row>
    <row r="2" spans="1:6" ht="13.5">
      <c r="A2" s="921" t="s">
        <v>389</v>
      </c>
      <c r="B2" s="921"/>
      <c r="C2" s="921"/>
      <c r="D2" s="921"/>
      <c r="E2" s="921"/>
    </row>
    <row r="3" spans="1:6" ht="14.25" thickBot="1">
      <c r="A3" s="474"/>
      <c r="B3" s="474"/>
      <c r="C3" s="474"/>
    </row>
    <row r="4" spans="1:6" ht="14.25" thickBot="1">
      <c r="A4" s="927" t="s">
        <v>309</v>
      </c>
      <c r="B4" s="928"/>
      <c r="C4" s="928"/>
      <c r="D4" s="936" t="s">
        <v>390</v>
      </c>
      <c r="E4" s="936"/>
      <c r="F4" s="950"/>
    </row>
    <row r="5" spans="1:6" ht="15" customHeight="1">
      <c r="A5" s="929" t="s">
        <v>310</v>
      </c>
      <c r="B5" s="930"/>
      <c r="C5" s="930"/>
      <c r="D5" s="951">
        <v>-9</v>
      </c>
      <c r="E5" s="951"/>
      <c r="F5" s="952"/>
    </row>
    <row r="6" spans="1:6" ht="15" customHeight="1">
      <c r="A6" s="922" t="s">
        <v>311</v>
      </c>
      <c r="B6" s="923"/>
      <c r="C6" s="923"/>
      <c r="D6" s="953">
        <v>1377256</v>
      </c>
      <c r="E6" s="953"/>
      <c r="F6" s="954"/>
    </row>
    <row r="7" spans="1:6" ht="15" customHeight="1">
      <c r="A7" s="922" t="s">
        <v>312</v>
      </c>
      <c r="B7" s="923"/>
      <c r="C7" s="923"/>
      <c r="D7" s="953">
        <f>SUM(D8+D9)</f>
        <v>1563386</v>
      </c>
      <c r="E7" s="953"/>
      <c r="F7" s="954"/>
    </row>
    <row r="8" spans="1:6" ht="15" customHeight="1">
      <c r="A8" s="924" t="s">
        <v>313</v>
      </c>
      <c r="B8" s="925"/>
      <c r="C8" s="926"/>
      <c r="D8" s="955"/>
      <c r="E8" s="955"/>
      <c r="F8" s="956"/>
    </row>
    <row r="9" spans="1:6" ht="15" customHeight="1">
      <c r="A9" s="924" t="s">
        <v>314</v>
      </c>
      <c r="B9" s="925"/>
      <c r="C9" s="926"/>
      <c r="D9" s="951">
        <f>SUM(D10+D11)</f>
        <v>1563386</v>
      </c>
      <c r="E9" s="951"/>
      <c r="F9" s="952"/>
    </row>
    <row r="10" spans="1:6" ht="15" customHeight="1">
      <c r="A10" s="924" t="s">
        <v>377</v>
      </c>
      <c r="B10" s="925"/>
      <c r="C10" s="926"/>
      <c r="D10" s="955">
        <v>68304</v>
      </c>
      <c r="E10" s="955"/>
      <c r="F10" s="956"/>
    </row>
    <row r="11" spans="1:6" ht="15" customHeight="1">
      <c r="A11" s="924" t="s">
        <v>335</v>
      </c>
      <c r="B11" s="925"/>
      <c r="C11" s="926"/>
      <c r="D11" s="955">
        <v>1495082</v>
      </c>
      <c r="E11" s="955"/>
      <c r="F11" s="956"/>
    </row>
    <row r="12" spans="1:6" ht="15" customHeight="1">
      <c r="A12" s="924" t="s">
        <v>315</v>
      </c>
      <c r="B12" s="925"/>
      <c r="C12" s="926"/>
      <c r="D12" s="951">
        <f>SUM(D13)</f>
        <v>-111284</v>
      </c>
      <c r="E12" s="951"/>
      <c r="F12" s="952"/>
    </row>
    <row r="13" spans="1:6" ht="15" customHeight="1">
      <c r="A13" s="924" t="s">
        <v>336</v>
      </c>
      <c r="B13" s="925"/>
      <c r="C13" s="926"/>
      <c r="D13" s="955">
        <v>-111284</v>
      </c>
      <c r="E13" s="955"/>
      <c r="F13" s="956"/>
    </row>
    <row r="14" spans="1:6" ht="15" customHeight="1">
      <c r="A14" s="922" t="s">
        <v>316</v>
      </c>
      <c r="B14" s="923"/>
      <c r="C14" s="923"/>
      <c r="D14" s="953">
        <f>SUM(D5-D6+D7+D12)</f>
        <v>74837</v>
      </c>
      <c r="E14" s="953"/>
      <c r="F14" s="954"/>
    </row>
    <row r="15" spans="1:6" ht="15" customHeight="1" thickBot="1">
      <c r="A15" s="931" t="s">
        <v>317</v>
      </c>
      <c r="B15" s="932"/>
      <c r="C15" s="932"/>
      <c r="D15" s="948">
        <v>-74837</v>
      </c>
      <c r="E15" s="948"/>
      <c r="F15" s="949"/>
    </row>
    <row r="17" spans="1:6" ht="13.5" thickBot="1">
      <c r="A17" s="475"/>
      <c r="B17" s="475"/>
      <c r="C17" s="475"/>
    </row>
    <row r="18" spans="1:6" ht="13.5">
      <c r="A18" s="942" t="s">
        <v>318</v>
      </c>
      <c r="B18" s="943"/>
      <c r="C18" s="943"/>
      <c r="D18" s="936" t="s">
        <v>390</v>
      </c>
      <c r="E18" s="936"/>
      <c r="F18" s="936"/>
    </row>
    <row r="19" spans="1:6" ht="11.25" customHeight="1">
      <c r="A19" s="944" t="s">
        <v>319</v>
      </c>
      <c r="B19" s="946" t="s">
        <v>378</v>
      </c>
      <c r="C19" s="946" t="s">
        <v>320</v>
      </c>
      <c r="D19" s="937" t="s">
        <v>321</v>
      </c>
      <c r="E19" s="937"/>
      <c r="F19" s="937"/>
    </row>
    <row r="20" spans="1:6">
      <c r="A20" s="944"/>
      <c r="B20" s="946"/>
      <c r="C20" s="946"/>
      <c r="D20" s="938" t="s">
        <v>322</v>
      </c>
      <c r="E20" s="940" t="s">
        <v>323</v>
      </c>
      <c r="F20" s="941"/>
    </row>
    <row r="21" spans="1:6" ht="26.25" thickBot="1">
      <c r="A21" s="945"/>
      <c r="B21" s="947"/>
      <c r="C21" s="947"/>
      <c r="D21" s="939"/>
      <c r="E21" s="476" t="s">
        <v>324</v>
      </c>
      <c r="F21" s="476" t="s">
        <v>325</v>
      </c>
    </row>
    <row r="22" spans="1:6" ht="42" customHeight="1">
      <c r="A22" s="477" t="s">
        <v>326</v>
      </c>
      <c r="B22" s="478" t="s">
        <v>327</v>
      </c>
      <c r="C22" s="479" t="s">
        <v>328</v>
      </c>
      <c r="D22" s="480">
        <f>SUM(E22)</f>
        <v>273097</v>
      </c>
      <c r="E22" s="480">
        <v>273097</v>
      </c>
      <c r="F22" s="481"/>
    </row>
    <row r="23" spans="1:6" ht="66" customHeight="1">
      <c r="A23" s="482" t="s">
        <v>329</v>
      </c>
      <c r="B23" s="483" t="s">
        <v>330</v>
      </c>
      <c r="C23" s="478" t="s">
        <v>331</v>
      </c>
      <c r="D23" s="480">
        <f t="shared" ref="D23:D29" si="0">SUM(E23)</f>
        <v>52458</v>
      </c>
      <c r="E23" s="484">
        <v>52458</v>
      </c>
      <c r="F23" s="485"/>
    </row>
    <row r="24" spans="1:6" ht="56.25" customHeight="1">
      <c r="A24" s="486" t="s">
        <v>368</v>
      </c>
      <c r="B24" s="478" t="s">
        <v>373</v>
      </c>
      <c r="C24" s="487" t="s">
        <v>374</v>
      </c>
      <c r="D24" s="480">
        <f t="shared" si="0"/>
        <v>27360</v>
      </c>
      <c r="E24" s="484">
        <v>27360</v>
      </c>
      <c r="F24" s="485"/>
    </row>
    <row r="25" spans="1:6" ht="45.75" customHeight="1">
      <c r="A25" s="488" t="s">
        <v>369</v>
      </c>
      <c r="B25" s="478" t="s">
        <v>375</v>
      </c>
      <c r="C25" s="487" t="s">
        <v>376</v>
      </c>
      <c r="D25" s="480">
        <f t="shared" si="0"/>
        <v>2182</v>
      </c>
      <c r="E25" s="484">
        <v>2182</v>
      </c>
      <c r="F25" s="485"/>
    </row>
    <row r="26" spans="1:6" ht="69" customHeight="1">
      <c r="A26" s="489" t="s">
        <v>370</v>
      </c>
      <c r="B26" s="478"/>
      <c r="C26" s="478"/>
      <c r="D26" s="480">
        <f t="shared" si="0"/>
        <v>6527</v>
      </c>
      <c r="E26" s="484">
        <v>6527</v>
      </c>
      <c r="F26" s="485"/>
    </row>
    <row r="27" spans="1:6" ht="18" customHeight="1">
      <c r="A27" s="482" t="s">
        <v>371</v>
      </c>
      <c r="B27" s="478"/>
      <c r="C27" s="478"/>
      <c r="D27" s="480">
        <f t="shared" si="0"/>
        <v>538197</v>
      </c>
      <c r="E27" s="484">
        <v>538197</v>
      </c>
      <c r="F27" s="485"/>
    </row>
    <row r="28" spans="1:6" ht="19.5" customHeight="1">
      <c r="A28" s="489" t="s">
        <v>372</v>
      </c>
      <c r="B28" s="478"/>
      <c r="C28" s="478"/>
      <c r="D28" s="480">
        <f t="shared" si="0"/>
        <v>48819</v>
      </c>
      <c r="E28" s="484">
        <v>48819</v>
      </c>
      <c r="F28" s="485"/>
    </row>
    <row r="29" spans="1:6">
      <c r="A29" s="488" t="s">
        <v>543</v>
      </c>
      <c r="B29" s="478"/>
      <c r="C29" s="478"/>
      <c r="D29" s="480">
        <f t="shared" si="0"/>
        <v>428616</v>
      </c>
      <c r="E29" s="490">
        <v>428616</v>
      </c>
      <c r="F29" s="484"/>
    </row>
    <row r="30" spans="1:6" ht="13.5" thickBot="1">
      <c r="A30" s="933" t="s">
        <v>332</v>
      </c>
      <c r="B30" s="934"/>
      <c r="C30" s="935"/>
      <c r="D30" s="491">
        <f>SUM(D22:D29)</f>
        <v>1377256</v>
      </c>
      <c r="E30" s="491">
        <f>SUM(E22:E29)</f>
        <v>1377256</v>
      </c>
      <c r="F30" s="491">
        <f>SUM(F22:F28)</f>
        <v>0</v>
      </c>
    </row>
    <row r="31" spans="1:6">
      <c r="A31" s="492"/>
      <c r="B31" s="492"/>
      <c r="C31" s="492"/>
      <c r="D31" s="493"/>
      <c r="E31" s="493"/>
      <c r="F31" s="493"/>
    </row>
    <row r="32" spans="1:6">
      <c r="A32" s="492"/>
      <c r="B32" s="492"/>
      <c r="C32" s="492"/>
      <c r="D32" s="493"/>
      <c r="E32" s="493"/>
      <c r="F32" s="493"/>
    </row>
    <row r="33" spans="1:4">
      <c r="A33" s="492"/>
      <c r="B33" s="492"/>
      <c r="C33" s="492"/>
      <c r="D33" s="494"/>
    </row>
    <row r="34" spans="1:4">
      <c r="A34" s="495" t="s">
        <v>90</v>
      </c>
      <c r="B34" s="492"/>
      <c r="C34" s="496"/>
      <c r="D34" s="494"/>
    </row>
    <row r="35" spans="1:4">
      <c r="A35" s="497" t="s">
        <v>89</v>
      </c>
      <c r="C35" s="507"/>
    </row>
    <row r="36" spans="1:4">
      <c r="A36" s="495"/>
    </row>
    <row r="37" spans="1:4">
      <c r="A37" s="495"/>
    </row>
    <row r="38" spans="1:4">
      <c r="A38" s="497"/>
    </row>
    <row r="39" spans="1:4">
      <c r="A39" s="497"/>
    </row>
    <row r="41" spans="1:4">
      <c r="A41" s="496"/>
    </row>
  </sheetData>
  <mergeCells count="34">
    <mergeCell ref="D15:F15"/>
    <mergeCell ref="D4:F4"/>
    <mergeCell ref="D5:F5"/>
    <mergeCell ref="D6:F6"/>
    <mergeCell ref="D7:F7"/>
    <mergeCell ref="D8:F8"/>
    <mergeCell ref="D9:F9"/>
    <mergeCell ref="D10:F10"/>
    <mergeCell ref="D11:F11"/>
    <mergeCell ref="D12:F12"/>
    <mergeCell ref="D13:F13"/>
    <mergeCell ref="D14:F14"/>
    <mergeCell ref="A30:C30"/>
    <mergeCell ref="D18:F18"/>
    <mergeCell ref="D19:F19"/>
    <mergeCell ref="D20:D21"/>
    <mergeCell ref="E20:F20"/>
    <mergeCell ref="A18:C18"/>
    <mergeCell ref="A19:A21"/>
    <mergeCell ref="B19:B21"/>
    <mergeCell ref="C19:C21"/>
    <mergeCell ref="A13:C13"/>
    <mergeCell ref="A14:C14"/>
    <mergeCell ref="A15:C15"/>
    <mergeCell ref="A10:C10"/>
    <mergeCell ref="A11:C11"/>
    <mergeCell ref="A12:C12"/>
    <mergeCell ref="A2:E2"/>
    <mergeCell ref="A7:C7"/>
    <mergeCell ref="A8:C8"/>
    <mergeCell ref="A9:C9"/>
    <mergeCell ref="A6:C6"/>
    <mergeCell ref="A4:C4"/>
    <mergeCell ref="A5:C5"/>
  </mergeCells>
  <pageMargins left="0.3" right="0.27" top="0.47" bottom="0.47"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G213"/>
  <sheetViews>
    <sheetView tabSelected="1" topLeftCell="A99" workbookViewId="0">
      <selection activeCell="I104" sqref="I104"/>
    </sheetView>
  </sheetViews>
  <sheetFormatPr defaultRowHeight="12"/>
  <cols>
    <col min="1" max="1" width="7.42578125" style="637" customWidth="1"/>
    <col min="2" max="2" width="2.85546875" style="637" customWidth="1"/>
    <col min="3" max="3" width="33.140625" style="637" customWidth="1"/>
    <col min="4" max="4" width="11.7109375" style="637" customWidth="1"/>
    <col min="5" max="5" width="10" style="637" customWidth="1"/>
    <col min="6" max="6" width="12.140625" style="637" customWidth="1"/>
    <col min="7" max="7" width="11.28515625" style="637" customWidth="1"/>
    <col min="8" max="16384" width="9.140625" style="637"/>
  </cols>
  <sheetData>
    <row r="1" spans="1:7">
      <c r="C1" s="638" t="s">
        <v>403</v>
      </c>
      <c r="D1" s="639"/>
      <c r="F1" s="959" t="s">
        <v>404</v>
      </c>
      <c r="G1" s="959"/>
    </row>
    <row r="2" spans="1:7">
      <c r="D2" s="640"/>
      <c r="F2" s="639"/>
      <c r="G2" s="640"/>
    </row>
    <row r="3" spans="1:7" ht="12.75" thickBot="1">
      <c r="D3" s="714"/>
      <c r="E3" s="714"/>
      <c r="F3" s="714"/>
      <c r="G3" s="714"/>
    </row>
    <row r="4" spans="1:7">
      <c r="A4" s="960" t="s">
        <v>405</v>
      </c>
      <c r="B4" s="962" t="s">
        <v>406</v>
      </c>
      <c r="C4" s="963"/>
      <c r="D4" s="715">
        <f>SUM(E4:F4)</f>
        <v>3677072</v>
      </c>
      <c r="E4" s="715">
        <f>E6+E37+E56+E90+E126+E162+E189+E194+E200</f>
        <v>78900</v>
      </c>
      <c r="F4" s="716">
        <f>F6+F37+F56+F90+F126+F162+F143+F189+F194+F200</f>
        <v>3598172</v>
      </c>
      <c r="G4" s="717">
        <f>G6+G37+G56+G90+G126+G162+G143+G189+G194+G200</f>
        <v>1913273</v>
      </c>
    </row>
    <row r="5" spans="1:7" ht="24">
      <c r="A5" s="961"/>
      <c r="B5" s="964"/>
      <c r="C5" s="965"/>
      <c r="D5" s="643" t="s">
        <v>322</v>
      </c>
      <c r="E5" s="644" t="s">
        <v>407</v>
      </c>
      <c r="F5" s="645" t="s">
        <v>408</v>
      </c>
      <c r="G5" s="718" t="s">
        <v>409</v>
      </c>
    </row>
    <row r="6" spans="1:7" ht="32.25" customHeight="1">
      <c r="A6" s="966" t="s">
        <v>410</v>
      </c>
      <c r="B6" s="967"/>
      <c r="C6" s="968"/>
      <c r="D6" s="719">
        <f t="shared" ref="D6:D13" si="0">SUM(E6:F6)</f>
        <v>816000</v>
      </c>
      <c r="E6" s="646">
        <f>E7+E24+E32</f>
        <v>0</v>
      </c>
      <c r="F6" s="647">
        <f>F7+F24+F32</f>
        <v>816000</v>
      </c>
      <c r="G6" s="720">
        <f>G7+G24+G32</f>
        <v>814858</v>
      </c>
    </row>
    <row r="7" spans="1:7" ht="12.75">
      <c r="A7" s="721"/>
      <c r="B7" s="969" t="s">
        <v>411</v>
      </c>
      <c r="C7" s="970"/>
      <c r="D7" s="648">
        <f>E7+F7</f>
        <v>773390</v>
      </c>
      <c r="E7" s="648">
        <f>SUM(E10:E22)</f>
        <v>0</v>
      </c>
      <c r="F7" s="648">
        <f>SUM(F10:F22)</f>
        <v>773390</v>
      </c>
      <c r="G7" s="722">
        <f t="shared" ref="G7" si="1">SUM(G10:G23)</f>
        <v>772369</v>
      </c>
    </row>
    <row r="8" spans="1:7" ht="12.75">
      <c r="A8" s="721"/>
      <c r="B8" s="711"/>
      <c r="C8" s="712"/>
      <c r="D8" s="648"/>
      <c r="E8" s="648"/>
      <c r="F8" s="649"/>
      <c r="G8" s="723"/>
    </row>
    <row r="9" spans="1:7">
      <c r="A9" s="724"/>
      <c r="B9" s="725"/>
      <c r="C9" s="725"/>
      <c r="D9" s="725"/>
      <c r="E9" s="725"/>
      <c r="F9" s="725"/>
      <c r="G9" s="723"/>
    </row>
    <row r="10" spans="1:7" s="657" customFormat="1">
      <c r="A10" s="726">
        <v>2469</v>
      </c>
      <c r="B10" s="658">
        <v>1</v>
      </c>
      <c r="C10" s="651" t="s">
        <v>412</v>
      </c>
      <c r="D10" s="653">
        <f>SUM(E10:F10)</f>
        <v>48455</v>
      </c>
      <c r="E10" s="653"/>
      <c r="F10" s="654">
        <v>48455</v>
      </c>
      <c r="G10" s="727">
        <v>47455</v>
      </c>
    </row>
    <row r="11" spans="1:7" ht="48">
      <c r="A11" s="726">
        <v>2606</v>
      </c>
      <c r="B11" s="651">
        <v>2</v>
      </c>
      <c r="C11" s="652" t="s">
        <v>413</v>
      </c>
      <c r="D11" s="653">
        <f>SUM(E11:F11)</f>
        <v>86160</v>
      </c>
      <c r="E11" s="653"/>
      <c r="F11" s="654">
        <v>86160</v>
      </c>
      <c r="G11" s="723">
        <v>86160</v>
      </c>
    </row>
    <row r="12" spans="1:7" s="657" customFormat="1" ht="24">
      <c r="A12" s="726">
        <v>2606</v>
      </c>
      <c r="B12" s="651">
        <v>3</v>
      </c>
      <c r="C12" s="651" t="s">
        <v>414</v>
      </c>
      <c r="D12" s="653">
        <f t="shared" si="0"/>
        <v>98075</v>
      </c>
      <c r="E12" s="653"/>
      <c r="F12" s="655">
        <v>98075</v>
      </c>
      <c r="G12" s="727">
        <v>98071</v>
      </c>
    </row>
    <row r="13" spans="1:7" ht="24">
      <c r="A13" s="726">
        <v>2606</v>
      </c>
      <c r="B13" s="658">
        <v>4</v>
      </c>
      <c r="C13" s="651" t="s">
        <v>415</v>
      </c>
      <c r="D13" s="653">
        <f t="shared" si="0"/>
        <v>9000</v>
      </c>
      <c r="E13" s="653"/>
      <c r="F13" s="655">
        <v>9000</v>
      </c>
      <c r="G13" s="723">
        <v>9000</v>
      </c>
    </row>
    <row r="14" spans="1:7" ht="24">
      <c r="A14" s="726">
        <v>2606</v>
      </c>
      <c r="B14" s="651">
        <v>5</v>
      </c>
      <c r="C14" s="651" t="s">
        <v>416</v>
      </c>
      <c r="D14" s="653">
        <f>SUM(E14:F14)</f>
        <v>18000</v>
      </c>
      <c r="E14" s="653"/>
      <c r="F14" s="659">
        <v>18000</v>
      </c>
      <c r="G14" s="723">
        <v>17998</v>
      </c>
    </row>
    <row r="15" spans="1:7" s="657" customFormat="1">
      <c r="A15" s="726">
        <v>2619</v>
      </c>
      <c r="B15" s="651">
        <v>6</v>
      </c>
      <c r="C15" s="652" t="s">
        <v>417</v>
      </c>
      <c r="D15" s="653">
        <f>SUM(E15:F15)</f>
        <v>9700</v>
      </c>
      <c r="E15" s="653"/>
      <c r="F15" s="654">
        <v>9700</v>
      </c>
      <c r="G15" s="727">
        <v>9700</v>
      </c>
    </row>
    <row r="16" spans="1:7">
      <c r="A16" s="726">
        <v>2619</v>
      </c>
      <c r="B16" s="651">
        <v>7</v>
      </c>
      <c r="C16" s="652" t="s">
        <v>418</v>
      </c>
      <c r="D16" s="653">
        <f>SUM(E16:F16)</f>
        <v>4000</v>
      </c>
      <c r="E16" s="653"/>
      <c r="F16" s="654">
        <v>4000</v>
      </c>
      <c r="G16" s="723">
        <v>3993</v>
      </c>
    </row>
    <row r="17" spans="1:7" s="657" customFormat="1" ht="22.5" customHeight="1">
      <c r="A17" s="726" t="s">
        <v>419</v>
      </c>
      <c r="B17" s="651">
        <v>8</v>
      </c>
      <c r="C17" s="660" t="s">
        <v>420</v>
      </c>
      <c r="D17" s="653">
        <f>SUM(E17:F17)</f>
        <v>500000</v>
      </c>
      <c r="E17" s="653"/>
      <c r="F17" s="659">
        <v>500000</v>
      </c>
      <c r="G17" s="727">
        <v>499992</v>
      </c>
    </row>
    <row r="18" spans="1:7" hidden="1">
      <c r="A18" s="726"/>
      <c r="B18" s="651"/>
      <c r="C18" s="725"/>
      <c r="D18" s="653">
        <f t="shared" ref="D18:D24" si="2">SUM(E18:F18)</f>
        <v>0</v>
      </c>
      <c r="E18" s="653"/>
      <c r="F18" s="659"/>
      <c r="G18" s="723"/>
    </row>
    <row r="19" spans="1:7" s="657" customFormat="1" hidden="1">
      <c r="A19" s="726"/>
      <c r="B19" s="651"/>
      <c r="C19" s="661"/>
      <c r="D19" s="653">
        <f t="shared" si="2"/>
        <v>0</v>
      </c>
      <c r="E19" s="653"/>
      <c r="F19" s="659"/>
      <c r="G19" s="727"/>
    </row>
    <row r="20" spans="1:7" hidden="1">
      <c r="A20" s="726"/>
      <c r="B20" s="651"/>
      <c r="C20" s="660"/>
      <c r="D20" s="653">
        <f t="shared" si="2"/>
        <v>0</v>
      </c>
      <c r="E20" s="653"/>
      <c r="F20" s="659"/>
      <c r="G20" s="723"/>
    </row>
    <row r="21" spans="1:7" hidden="1">
      <c r="A21" s="726"/>
      <c r="B21" s="651"/>
      <c r="C21" s="660"/>
      <c r="D21" s="653">
        <f t="shared" si="2"/>
        <v>0</v>
      </c>
      <c r="E21" s="653"/>
      <c r="F21" s="659"/>
      <c r="G21" s="723"/>
    </row>
    <row r="22" spans="1:7" hidden="1">
      <c r="A22" s="726"/>
      <c r="B22" s="651"/>
      <c r="C22" s="660"/>
      <c r="D22" s="653">
        <f t="shared" si="2"/>
        <v>0</v>
      </c>
      <c r="E22" s="653"/>
      <c r="F22" s="659"/>
      <c r="G22" s="723"/>
    </row>
    <row r="23" spans="1:7">
      <c r="A23" s="724"/>
      <c r="B23" s="725"/>
      <c r="C23" s="725"/>
      <c r="D23" s="725"/>
      <c r="E23" s="725"/>
      <c r="F23" s="725"/>
      <c r="G23" s="723"/>
    </row>
    <row r="24" spans="1:7" ht="12.75">
      <c r="A24" s="721"/>
      <c r="B24" s="969" t="s">
        <v>421</v>
      </c>
      <c r="C24" s="970"/>
      <c r="D24" s="648">
        <f t="shared" si="2"/>
        <v>42010</v>
      </c>
      <c r="E24" s="648">
        <f>SUM(E26:E31)</f>
        <v>0</v>
      </c>
      <c r="F24" s="649">
        <f>SUM(F26:F31)</f>
        <v>42010</v>
      </c>
      <c r="G24" s="728">
        <f t="shared" ref="G24" si="3">SUM(G26:G31)</f>
        <v>42009</v>
      </c>
    </row>
    <row r="25" spans="1:7" s="657" customFormat="1">
      <c r="A25" s="729"/>
      <c r="B25" s="656"/>
      <c r="C25" s="656"/>
      <c r="D25" s="656"/>
      <c r="E25" s="656"/>
      <c r="F25" s="662"/>
      <c r="G25" s="727"/>
    </row>
    <row r="26" spans="1:7">
      <c r="A26" s="726">
        <v>2311</v>
      </c>
      <c r="B26" s="658">
        <v>1</v>
      </c>
      <c r="C26" s="652" t="s">
        <v>422</v>
      </c>
      <c r="D26" s="653">
        <f t="shared" ref="D26:D29" si="4">SUM(E26:F26)</f>
        <v>21838</v>
      </c>
      <c r="E26" s="653"/>
      <c r="F26" s="654">
        <v>21838</v>
      </c>
      <c r="G26" s="723">
        <v>21837</v>
      </c>
    </row>
    <row r="27" spans="1:7">
      <c r="A27" s="726">
        <v>2530</v>
      </c>
      <c r="B27" s="651">
        <v>2</v>
      </c>
      <c r="C27" s="663" t="s">
        <v>423</v>
      </c>
      <c r="D27" s="653">
        <f>SUM(E27:F27)</f>
        <v>20172</v>
      </c>
      <c r="E27" s="653"/>
      <c r="F27" s="654">
        <v>20172</v>
      </c>
      <c r="G27" s="723">
        <v>20172</v>
      </c>
    </row>
    <row r="28" spans="1:7" s="657" customFormat="1">
      <c r="A28" s="726"/>
      <c r="B28" s="658"/>
      <c r="C28" s="651"/>
      <c r="D28" s="653">
        <f t="shared" si="4"/>
        <v>0</v>
      </c>
      <c r="E28" s="653"/>
      <c r="F28" s="654"/>
      <c r="G28" s="727"/>
    </row>
    <row r="29" spans="1:7" hidden="1">
      <c r="A29" s="726"/>
      <c r="B29" s="651"/>
      <c r="C29" s="661"/>
      <c r="D29" s="653">
        <f t="shared" si="4"/>
        <v>0</v>
      </c>
      <c r="E29" s="653"/>
      <c r="F29" s="654"/>
      <c r="G29" s="723"/>
    </row>
    <row r="30" spans="1:7" s="657" customFormat="1" hidden="1">
      <c r="A30" s="726"/>
      <c r="B30" s="658"/>
      <c r="C30" s="651"/>
      <c r="D30" s="653">
        <f>SUM(E30:F30)</f>
        <v>0</v>
      </c>
      <c r="E30" s="653"/>
      <c r="F30" s="654"/>
      <c r="G30" s="727"/>
    </row>
    <row r="31" spans="1:7" s="657" customFormat="1" hidden="1">
      <c r="A31" s="726"/>
      <c r="B31" s="658"/>
      <c r="C31" s="651"/>
      <c r="D31" s="653"/>
      <c r="E31" s="653"/>
      <c r="F31" s="654"/>
      <c r="G31" s="727"/>
    </row>
    <row r="32" spans="1:7" ht="12.75">
      <c r="A32" s="730"/>
      <c r="B32" s="957" t="s">
        <v>424</v>
      </c>
      <c r="C32" s="958"/>
      <c r="D32" s="664">
        <f t="shared" ref="D32:D33" si="5">SUM(E32:F32)</f>
        <v>600</v>
      </c>
      <c r="E32" s="664">
        <f>SUM(E33:E35)</f>
        <v>0</v>
      </c>
      <c r="F32" s="665">
        <f>SUM(F33:F35)</f>
        <v>600</v>
      </c>
      <c r="G32" s="731">
        <f t="shared" ref="G32" si="6">SUM(G33:G35)</f>
        <v>480</v>
      </c>
    </row>
    <row r="33" spans="1:7" s="657" customFormat="1">
      <c r="A33" s="726">
        <v>2122</v>
      </c>
      <c r="B33" s="651">
        <v>1</v>
      </c>
      <c r="C33" s="651" t="s">
        <v>425</v>
      </c>
      <c r="D33" s="653">
        <f t="shared" si="5"/>
        <v>600</v>
      </c>
      <c r="E33" s="653"/>
      <c r="F33" s="655">
        <v>600</v>
      </c>
      <c r="G33" s="727">
        <v>480</v>
      </c>
    </row>
    <row r="34" spans="1:7">
      <c r="A34" s="726"/>
      <c r="B34" s="651"/>
      <c r="C34" s="651"/>
      <c r="D34" s="666">
        <f>SUM(E34:F34)</f>
        <v>0</v>
      </c>
      <c r="E34" s="653"/>
      <c r="F34" s="655"/>
      <c r="G34" s="723"/>
    </row>
    <row r="35" spans="1:7">
      <c r="A35" s="726"/>
      <c r="B35" s="651"/>
      <c r="C35" s="667"/>
      <c r="D35" s="666"/>
      <c r="E35" s="653"/>
      <c r="F35" s="655"/>
      <c r="G35" s="723"/>
    </row>
    <row r="36" spans="1:7" s="657" customFormat="1">
      <c r="A36" s="732"/>
      <c r="B36" s="668"/>
      <c r="C36" s="660"/>
      <c r="D36" s="666"/>
      <c r="E36" s="653"/>
      <c r="F36" s="655"/>
      <c r="G36" s="727"/>
    </row>
    <row r="37" spans="1:7" ht="48" customHeight="1">
      <c r="A37" s="966" t="s">
        <v>426</v>
      </c>
      <c r="B37" s="967"/>
      <c r="C37" s="968"/>
      <c r="D37" s="646">
        <f t="shared" ref="D37:D72" si="7">SUM(E37:F37)</f>
        <v>1949668</v>
      </c>
      <c r="E37" s="647">
        <f>E38</f>
        <v>0</v>
      </c>
      <c r="F37" s="647">
        <f>F38</f>
        <v>1949668</v>
      </c>
      <c r="G37" s="720">
        <f>G38</f>
        <v>449657</v>
      </c>
    </row>
    <row r="38" spans="1:7" ht="12.75">
      <c r="A38" s="721"/>
      <c r="B38" s="969" t="s">
        <v>411</v>
      </c>
      <c r="C38" s="971"/>
      <c r="D38" s="664">
        <f t="shared" si="7"/>
        <v>1949668</v>
      </c>
      <c r="E38" s="648">
        <f>SUM(E39:E48)</f>
        <v>0</v>
      </c>
      <c r="F38" s="648">
        <f>SUM(F39:F49)</f>
        <v>1949668</v>
      </c>
      <c r="G38" s="728">
        <f t="shared" ref="G38" si="8">SUM(G39:G49)</f>
        <v>449657</v>
      </c>
    </row>
    <row r="39" spans="1:7" ht="24">
      <c r="A39" s="726">
        <v>2832</v>
      </c>
      <c r="B39" s="651">
        <v>1</v>
      </c>
      <c r="C39" s="652" t="s">
        <v>427</v>
      </c>
      <c r="D39" s="666">
        <f t="shared" si="7"/>
        <v>315509</v>
      </c>
      <c r="E39" s="653"/>
      <c r="F39" s="669">
        <v>315509</v>
      </c>
      <c r="G39" s="723">
        <v>315509</v>
      </c>
    </row>
    <row r="40" spans="1:7" ht="24">
      <c r="A40" s="726" t="s">
        <v>428</v>
      </c>
      <c r="B40" s="651">
        <v>2</v>
      </c>
      <c r="C40" s="652" t="s">
        <v>429</v>
      </c>
      <c r="D40" s="666">
        <f t="shared" si="7"/>
        <v>1000</v>
      </c>
      <c r="E40" s="653"/>
      <c r="F40" s="669">
        <v>1000</v>
      </c>
      <c r="G40" s="723">
        <v>1000</v>
      </c>
    </row>
    <row r="41" spans="1:7" ht="24">
      <c r="A41" s="726" t="s">
        <v>428</v>
      </c>
      <c r="B41" s="651">
        <v>3</v>
      </c>
      <c r="C41" s="652" t="s">
        <v>430</v>
      </c>
      <c r="D41" s="666">
        <f t="shared" si="7"/>
        <v>1000</v>
      </c>
      <c r="E41" s="653"/>
      <c r="F41" s="669">
        <v>1000</v>
      </c>
      <c r="G41" s="723">
        <v>1000</v>
      </c>
    </row>
    <row r="42" spans="1:7" ht="24">
      <c r="A42" s="726">
        <v>2832</v>
      </c>
      <c r="B42" s="668">
        <v>4</v>
      </c>
      <c r="C42" s="652" t="s">
        <v>431</v>
      </c>
      <c r="D42" s="666">
        <f t="shared" si="7"/>
        <v>0</v>
      </c>
      <c r="E42" s="653"/>
      <c r="F42" s="654"/>
      <c r="G42" s="723"/>
    </row>
    <row r="43" spans="1:7" ht="24">
      <c r="A43" s="726">
        <v>2832</v>
      </c>
      <c r="B43" s="668">
        <v>5</v>
      </c>
      <c r="C43" s="652" t="s">
        <v>432</v>
      </c>
      <c r="D43" s="666">
        <f t="shared" si="7"/>
        <v>0</v>
      </c>
      <c r="E43" s="653"/>
      <c r="F43" s="654"/>
      <c r="G43" s="723"/>
    </row>
    <row r="44" spans="1:7" ht="24">
      <c r="A44" s="726">
        <v>2832</v>
      </c>
      <c r="B44" s="668">
        <v>6</v>
      </c>
      <c r="C44" s="652" t="s">
        <v>433</v>
      </c>
      <c r="D44" s="666">
        <f t="shared" si="7"/>
        <v>0</v>
      </c>
      <c r="E44" s="653"/>
      <c r="F44" s="654"/>
      <c r="G44" s="723"/>
    </row>
    <row r="45" spans="1:7">
      <c r="A45" s="726">
        <v>2832</v>
      </c>
      <c r="B45" s="668">
        <v>7</v>
      </c>
      <c r="C45" s="652" t="s">
        <v>434</v>
      </c>
      <c r="D45" s="666">
        <f t="shared" si="7"/>
        <v>0</v>
      </c>
      <c r="E45" s="653"/>
      <c r="F45" s="654"/>
      <c r="G45" s="723"/>
    </row>
    <row r="46" spans="1:7" ht="24">
      <c r="A46" s="726">
        <v>2832</v>
      </c>
      <c r="B46" s="668">
        <v>8</v>
      </c>
      <c r="C46" s="652" t="s">
        <v>435</v>
      </c>
      <c r="D46" s="666">
        <f t="shared" si="7"/>
        <v>0</v>
      </c>
      <c r="E46" s="653"/>
      <c r="F46" s="654"/>
      <c r="G46" s="723"/>
    </row>
    <row r="47" spans="1:7" ht="36">
      <c r="A47" s="726">
        <v>2832</v>
      </c>
      <c r="B47" s="668">
        <v>4</v>
      </c>
      <c r="C47" s="652" t="s">
        <v>436</v>
      </c>
      <c r="D47" s="666">
        <f t="shared" si="7"/>
        <v>132159</v>
      </c>
      <c r="E47" s="653"/>
      <c r="F47" s="654">
        <v>132159</v>
      </c>
      <c r="G47" s="723">
        <v>132148</v>
      </c>
    </row>
    <row r="48" spans="1:7" ht="36">
      <c r="A48" s="732" t="s">
        <v>437</v>
      </c>
      <c r="B48" s="668">
        <v>5</v>
      </c>
      <c r="C48" s="652" t="s">
        <v>438</v>
      </c>
      <c r="D48" s="666">
        <f t="shared" si="7"/>
        <v>1500000</v>
      </c>
      <c r="E48" s="653"/>
      <c r="F48" s="654">
        <v>1500000</v>
      </c>
      <c r="G48" s="723"/>
    </row>
    <row r="49" spans="1:7" ht="36">
      <c r="A49" s="733"/>
      <c r="B49" s="650"/>
      <c r="C49" s="652" t="s">
        <v>439</v>
      </c>
      <c r="D49" s="666">
        <f t="shared" si="7"/>
        <v>0</v>
      </c>
      <c r="E49" s="650"/>
      <c r="F49" s="650"/>
      <c r="G49" s="723"/>
    </row>
    <row r="50" spans="1:7" hidden="1">
      <c r="A50" s="733"/>
      <c r="B50" s="650"/>
      <c r="C50" s="650"/>
      <c r="D50" s="650"/>
      <c r="E50" s="650"/>
      <c r="F50" s="650"/>
      <c r="G50" s="723"/>
    </row>
    <row r="51" spans="1:7" hidden="1">
      <c r="A51" s="733"/>
      <c r="B51" s="650"/>
      <c r="C51" s="650"/>
      <c r="D51" s="650"/>
      <c r="E51" s="650"/>
      <c r="F51" s="650"/>
      <c r="G51" s="723"/>
    </row>
    <row r="52" spans="1:7" hidden="1">
      <c r="A52" s="733"/>
      <c r="B52" s="650"/>
      <c r="C52" s="650"/>
      <c r="D52" s="650"/>
      <c r="E52" s="650"/>
      <c r="F52" s="650"/>
      <c r="G52" s="723"/>
    </row>
    <row r="53" spans="1:7" hidden="1">
      <c r="A53" s="733"/>
      <c r="B53" s="650"/>
      <c r="C53" s="650"/>
      <c r="D53" s="650"/>
      <c r="E53" s="650"/>
      <c r="F53" s="650"/>
      <c r="G53" s="723"/>
    </row>
    <row r="54" spans="1:7" hidden="1">
      <c r="A54" s="733"/>
      <c r="B54" s="650"/>
      <c r="C54" s="650"/>
      <c r="D54" s="650"/>
      <c r="E54" s="650"/>
      <c r="F54" s="650"/>
      <c r="G54" s="723"/>
    </row>
    <row r="55" spans="1:7">
      <c r="A55" s="733"/>
      <c r="B55" s="650"/>
      <c r="C55" s="650"/>
      <c r="D55" s="650"/>
      <c r="E55" s="650"/>
      <c r="F55" s="650"/>
      <c r="G55" s="723"/>
    </row>
    <row r="56" spans="1:7" ht="23.25" customHeight="1">
      <c r="A56" s="966" t="s">
        <v>440</v>
      </c>
      <c r="B56" s="967"/>
      <c r="C56" s="968"/>
      <c r="D56" s="646">
        <f t="shared" si="7"/>
        <v>190068</v>
      </c>
      <c r="E56" s="647">
        <f>E57+E73+E81+E87</f>
        <v>0</v>
      </c>
      <c r="F56" s="647">
        <f>F57+F73+F81+F87</f>
        <v>190068</v>
      </c>
      <c r="G56" s="720">
        <f>G57+G73+G81+G87</f>
        <v>162241</v>
      </c>
    </row>
    <row r="57" spans="1:7" s="670" customFormat="1" ht="12.75">
      <c r="A57" s="734"/>
      <c r="B57" s="969" t="s">
        <v>411</v>
      </c>
      <c r="C57" s="971"/>
      <c r="D57" s="664">
        <f t="shared" si="7"/>
        <v>147756</v>
      </c>
      <c r="E57" s="649">
        <f>SUM(E58:E72)</f>
        <v>0</v>
      </c>
      <c r="F57" s="649">
        <f>SUM(F58:F72)</f>
        <v>147756</v>
      </c>
      <c r="G57" s="728">
        <f>SUM(G58:G72)</f>
        <v>121260</v>
      </c>
    </row>
    <row r="58" spans="1:7" s="670" customFormat="1">
      <c r="A58" s="734">
        <v>2619</v>
      </c>
      <c r="B58" s="671">
        <v>1</v>
      </c>
      <c r="C58" s="765" t="s">
        <v>441</v>
      </c>
      <c r="D58" s="672">
        <f t="shared" si="7"/>
        <v>3210</v>
      </c>
      <c r="E58" s="672"/>
      <c r="F58" s="673">
        <v>3210</v>
      </c>
      <c r="G58" s="735">
        <v>3209</v>
      </c>
    </row>
    <row r="59" spans="1:7" s="670" customFormat="1">
      <c r="A59" s="734">
        <v>2619</v>
      </c>
      <c r="B59" s="671">
        <v>2</v>
      </c>
      <c r="C59" s="661" t="s">
        <v>442</v>
      </c>
      <c r="D59" s="672">
        <f t="shared" si="7"/>
        <v>3600</v>
      </c>
      <c r="E59" s="672"/>
      <c r="F59" s="673">
        <v>3600</v>
      </c>
      <c r="G59" s="735">
        <v>240</v>
      </c>
    </row>
    <row r="60" spans="1:7" s="670" customFormat="1" ht="24">
      <c r="A60" s="734">
        <v>2122</v>
      </c>
      <c r="B60" s="671">
        <v>3</v>
      </c>
      <c r="C60" s="661" t="s">
        <v>443</v>
      </c>
      <c r="D60" s="672">
        <f t="shared" si="7"/>
        <v>11800</v>
      </c>
      <c r="E60" s="672"/>
      <c r="F60" s="673">
        <v>11800</v>
      </c>
      <c r="G60" s="735">
        <v>11666</v>
      </c>
    </row>
    <row r="61" spans="1:7" s="670" customFormat="1">
      <c r="A61" s="734">
        <v>2606</v>
      </c>
      <c r="B61" s="674">
        <v>4</v>
      </c>
      <c r="C61" s="675" t="s">
        <v>444</v>
      </c>
      <c r="D61" s="672">
        <f t="shared" si="7"/>
        <v>11200</v>
      </c>
      <c r="E61" s="673"/>
      <c r="F61" s="673">
        <v>11200</v>
      </c>
      <c r="G61" s="735">
        <v>11200</v>
      </c>
    </row>
    <row r="62" spans="1:7" s="670" customFormat="1" ht="24">
      <c r="A62" s="734">
        <v>2122</v>
      </c>
      <c r="B62" s="674">
        <v>5</v>
      </c>
      <c r="C62" s="676" t="s">
        <v>445</v>
      </c>
      <c r="D62" s="672">
        <f t="shared" si="7"/>
        <v>0</v>
      </c>
      <c r="E62" s="673"/>
      <c r="F62" s="673"/>
      <c r="G62" s="735"/>
    </row>
    <row r="63" spans="1:7" s="670" customFormat="1" ht="24">
      <c r="A63" s="734">
        <v>2606</v>
      </c>
      <c r="B63" s="674">
        <v>6</v>
      </c>
      <c r="C63" s="651" t="s">
        <v>415</v>
      </c>
      <c r="D63" s="672">
        <f t="shared" si="7"/>
        <v>4369</v>
      </c>
      <c r="E63" s="673"/>
      <c r="F63" s="673">
        <v>4369</v>
      </c>
      <c r="G63" s="735">
        <v>4369</v>
      </c>
    </row>
    <row r="64" spans="1:7" s="670" customFormat="1" ht="24">
      <c r="A64" s="734">
        <v>2606</v>
      </c>
      <c r="B64" s="674">
        <v>7</v>
      </c>
      <c r="C64" s="677" t="s">
        <v>446</v>
      </c>
      <c r="D64" s="672">
        <f t="shared" si="7"/>
        <v>587</v>
      </c>
      <c r="E64" s="673"/>
      <c r="F64" s="673">
        <v>587</v>
      </c>
      <c r="G64" s="735">
        <v>587</v>
      </c>
    </row>
    <row r="65" spans="1:7" s="670" customFormat="1" ht="36">
      <c r="A65" s="734">
        <v>2832</v>
      </c>
      <c r="B65" s="674">
        <v>8</v>
      </c>
      <c r="C65" s="652" t="s">
        <v>439</v>
      </c>
      <c r="D65" s="672">
        <f t="shared" si="7"/>
        <v>14800</v>
      </c>
      <c r="E65" s="673"/>
      <c r="F65" s="673">
        <v>14800</v>
      </c>
      <c r="G65" s="735"/>
    </row>
    <row r="66" spans="1:7" s="670" customFormat="1">
      <c r="A66" s="734">
        <v>2623</v>
      </c>
      <c r="B66" s="671">
        <v>9</v>
      </c>
      <c r="C66" s="663" t="s">
        <v>447</v>
      </c>
      <c r="D66" s="672">
        <f t="shared" si="7"/>
        <v>2512</v>
      </c>
      <c r="E66" s="673"/>
      <c r="F66" s="673">
        <v>2512</v>
      </c>
      <c r="G66" s="735">
        <v>2512</v>
      </c>
    </row>
    <row r="67" spans="1:7" s="670" customFormat="1" ht="60">
      <c r="A67" s="734">
        <v>2122</v>
      </c>
      <c r="B67" s="671">
        <v>10</v>
      </c>
      <c r="C67" s="736" t="s">
        <v>448</v>
      </c>
      <c r="D67" s="672">
        <f t="shared" si="7"/>
        <v>600</v>
      </c>
      <c r="E67" s="673"/>
      <c r="F67" s="673">
        <v>600</v>
      </c>
      <c r="G67" s="735"/>
    </row>
    <row r="68" spans="1:7" s="670" customFormat="1" ht="24">
      <c r="A68" s="734">
        <v>2122</v>
      </c>
      <c r="B68" s="671">
        <v>11</v>
      </c>
      <c r="C68" s="663" t="s">
        <v>445</v>
      </c>
      <c r="D68" s="672">
        <f t="shared" si="7"/>
        <v>7600</v>
      </c>
      <c r="E68" s="673"/>
      <c r="F68" s="673">
        <v>7600</v>
      </c>
      <c r="G68" s="735"/>
    </row>
    <row r="69" spans="1:7" s="670" customFormat="1" ht="24">
      <c r="A69" s="734">
        <v>2606</v>
      </c>
      <c r="B69" s="671">
        <v>12</v>
      </c>
      <c r="C69" s="663" t="s">
        <v>449</v>
      </c>
      <c r="D69" s="672">
        <f t="shared" si="7"/>
        <v>47336</v>
      </c>
      <c r="E69" s="673"/>
      <c r="F69" s="673">
        <v>47336</v>
      </c>
      <c r="G69" s="735">
        <v>47336</v>
      </c>
    </row>
    <row r="70" spans="1:7" s="670" customFormat="1">
      <c r="A70" s="734">
        <v>2606</v>
      </c>
      <c r="B70" s="671"/>
      <c r="C70" s="663" t="s">
        <v>450</v>
      </c>
      <c r="D70" s="672">
        <f t="shared" si="7"/>
        <v>18184</v>
      </c>
      <c r="E70" s="673"/>
      <c r="F70" s="673">
        <v>18184</v>
      </c>
      <c r="G70" s="735">
        <v>18184</v>
      </c>
    </row>
    <row r="71" spans="1:7" s="670" customFormat="1">
      <c r="A71" s="734">
        <v>2606</v>
      </c>
      <c r="B71" s="671"/>
      <c r="C71" s="663" t="s">
        <v>451</v>
      </c>
      <c r="D71" s="672">
        <f t="shared" si="7"/>
        <v>8990</v>
      </c>
      <c r="E71" s="673"/>
      <c r="F71" s="673">
        <v>8990</v>
      </c>
      <c r="G71" s="735">
        <v>8990</v>
      </c>
    </row>
    <row r="72" spans="1:7" s="670" customFormat="1">
      <c r="A72" s="734">
        <v>2606</v>
      </c>
      <c r="B72" s="671"/>
      <c r="C72" s="663" t="s">
        <v>452</v>
      </c>
      <c r="D72" s="672">
        <f t="shared" si="7"/>
        <v>12968</v>
      </c>
      <c r="E72" s="673"/>
      <c r="F72" s="673">
        <v>12968</v>
      </c>
      <c r="G72" s="735">
        <v>12967</v>
      </c>
    </row>
    <row r="73" spans="1:7" s="670" customFormat="1" ht="12.75">
      <c r="A73" s="726"/>
      <c r="B73" s="957" t="s">
        <v>421</v>
      </c>
      <c r="C73" s="958"/>
      <c r="D73" s="664">
        <f>SUM(E73:F73)</f>
        <v>37705</v>
      </c>
      <c r="E73" s="665">
        <f>SUM(E74:E80)</f>
        <v>0</v>
      </c>
      <c r="F73" s="665">
        <f t="shared" ref="F73:G73" si="9">SUM(F74:F80)</f>
        <v>37705</v>
      </c>
      <c r="G73" s="731">
        <f t="shared" si="9"/>
        <v>36374</v>
      </c>
    </row>
    <row r="74" spans="1:7" s="670" customFormat="1">
      <c r="A74" s="726">
        <v>2623</v>
      </c>
      <c r="B74" s="651">
        <v>1</v>
      </c>
      <c r="C74" s="661" t="s">
        <v>453</v>
      </c>
      <c r="D74" s="666">
        <f>SUM(E74:F74)</f>
        <v>14000</v>
      </c>
      <c r="E74" s="678"/>
      <c r="F74" s="655">
        <v>14000</v>
      </c>
      <c r="G74" s="735">
        <v>13541</v>
      </c>
    </row>
    <row r="75" spans="1:7" s="670" customFormat="1">
      <c r="A75" s="726">
        <v>2603</v>
      </c>
      <c r="B75" s="651">
        <v>2</v>
      </c>
      <c r="C75" s="661" t="s">
        <v>454</v>
      </c>
      <c r="D75" s="666">
        <f t="shared" ref="D75:D80" si="10">SUM(E75:F75)</f>
        <v>560</v>
      </c>
      <c r="E75" s="678"/>
      <c r="F75" s="655">
        <v>560</v>
      </c>
      <c r="G75" s="735">
        <v>560</v>
      </c>
    </row>
    <row r="76" spans="1:7" s="657" customFormat="1">
      <c r="A76" s="734">
        <v>2832</v>
      </c>
      <c r="B76" s="671">
        <v>3</v>
      </c>
      <c r="C76" s="661" t="s">
        <v>455</v>
      </c>
      <c r="D76" s="666">
        <f t="shared" si="10"/>
        <v>5004</v>
      </c>
      <c r="E76" s="653"/>
      <c r="F76" s="655">
        <v>5004</v>
      </c>
      <c r="G76" s="727">
        <v>4857</v>
      </c>
    </row>
    <row r="77" spans="1:7" s="657" customFormat="1" ht="36">
      <c r="A77" s="734" t="s">
        <v>456</v>
      </c>
      <c r="B77" s="671">
        <v>4</v>
      </c>
      <c r="C77" s="661" t="s">
        <v>457</v>
      </c>
      <c r="D77" s="666">
        <f t="shared" si="10"/>
        <v>5555</v>
      </c>
      <c r="E77" s="653"/>
      <c r="F77" s="655">
        <v>5555</v>
      </c>
      <c r="G77" s="727">
        <v>5480</v>
      </c>
    </row>
    <row r="78" spans="1:7" s="657" customFormat="1">
      <c r="A78" s="734">
        <v>2122</v>
      </c>
      <c r="B78" s="671">
        <v>5</v>
      </c>
      <c r="C78" s="757" t="s">
        <v>458</v>
      </c>
      <c r="D78" s="666">
        <f t="shared" si="10"/>
        <v>760</v>
      </c>
      <c r="E78" s="653"/>
      <c r="F78" s="655">
        <v>760</v>
      </c>
      <c r="G78" s="727">
        <v>760</v>
      </c>
    </row>
    <row r="79" spans="1:7" s="657" customFormat="1" ht="24">
      <c r="A79" s="734">
        <v>2603</v>
      </c>
      <c r="B79" s="671">
        <v>6</v>
      </c>
      <c r="C79" s="758" t="s">
        <v>459</v>
      </c>
      <c r="D79" s="666">
        <f t="shared" si="10"/>
        <v>11176</v>
      </c>
      <c r="E79" s="653"/>
      <c r="F79" s="655">
        <v>11176</v>
      </c>
      <c r="G79" s="727">
        <v>11176</v>
      </c>
    </row>
    <row r="80" spans="1:7" s="657" customFormat="1">
      <c r="A80" s="734">
        <v>2616</v>
      </c>
      <c r="B80" s="671">
        <v>7</v>
      </c>
      <c r="C80" s="759" t="s">
        <v>460</v>
      </c>
      <c r="D80" s="666">
        <f t="shared" si="10"/>
        <v>650</v>
      </c>
      <c r="E80" s="653"/>
      <c r="F80" s="655">
        <v>650</v>
      </c>
      <c r="G80" s="727"/>
    </row>
    <row r="81" spans="1:7" s="657" customFormat="1" ht="12.75">
      <c r="A81" s="729"/>
      <c r="B81" s="957" t="s">
        <v>461</v>
      </c>
      <c r="C81" s="958"/>
      <c r="D81" s="679">
        <f>SUM(E81:F81)</f>
        <v>3840</v>
      </c>
      <c r="E81" s="679"/>
      <c r="F81" s="680">
        <f>SUM(F82)</f>
        <v>3840</v>
      </c>
      <c r="G81" s="737">
        <f t="shared" ref="G81" si="11">SUM(G82)</f>
        <v>3840</v>
      </c>
    </row>
    <row r="82" spans="1:7" s="657" customFormat="1">
      <c r="A82" s="729">
        <v>2829</v>
      </c>
      <c r="B82" s="656">
        <v>1</v>
      </c>
      <c r="C82" s="656" t="s">
        <v>462</v>
      </c>
      <c r="D82" s="656">
        <v>3840</v>
      </c>
      <c r="E82" s="656"/>
      <c r="F82" s="662">
        <v>3840</v>
      </c>
      <c r="G82" s="727">
        <v>3840</v>
      </c>
    </row>
    <row r="83" spans="1:7" s="657" customFormat="1" hidden="1">
      <c r="A83" s="726"/>
      <c r="B83" s="651"/>
      <c r="C83" s="661"/>
      <c r="D83" s="656"/>
      <c r="E83" s="678"/>
      <c r="F83" s="655"/>
      <c r="G83" s="727"/>
    </row>
    <row r="84" spans="1:7" s="657" customFormat="1" ht="12.75" hidden="1">
      <c r="A84" s="726"/>
      <c r="B84" s="681"/>
      <c r="C84" s="682"/>
      <c r="D84" s="656"/>
      <c r="E84" s="664"/>
      <c r="F84" s="665"/>
      <c r="G84" s="727"/>
    </row>
    <row r="85" spans="1:7" s="657" customFormat="1" ht="12.75" hidden="1">
      <c r="A85" s="726"/>
      <c r="B85" s="681"/>
      <c r="C85" s="682"/>
      <c r="D85" s="656"/>
      <c r="E85" s="664"/>
      <c r="F85" s="665"/>
      <c r="G85" s="727"/>
    </row>
    <row r="86" spans="1:7" s="657" customFormat="1" ht="12.75" hidden="1">
      <c r="A86" s="726"/>
      <c r="B86" s="681"/>
      <c r="C86" s="682"/>
      <c r="D86" s="656"/>
      <c r="E86" s="664"/>
      <c r="F86" s="665"/>
      <c r="G86" s="727"/>
    </row>
    <row r="87" spans="1:7" s="657" customFormat="1" ht="12.75">
      <c r="A87" s="732"/>
      <c r="B87" s="975" t="s">
        <v>463</v>
      </c>
      <c r="C87" s="976"/>
      <c r="D87" s="679">
        <v>767</v>
      </c>
      <c r="E87" s="664"/>
      <c r="F87" s="665">
        <v>767</v>
      </c>
      <c r="G87" s="737">
        <v>767</v>
      </c>
    </row>
    <row r="88" spans="1:7" s="657" customFormat="1" ht="25.5">
      <c r="A88" s="732"/>
      <c r="B88" s="681">
        <v>1</v>
      </c>
      <c r="C88" s="710" t="s">
        <v>464</v>
      </c>
      <c r="D88" s="656">
        <v>767</v>
      </c>
      <c r="E88" s="664"/>
      <c r="F88" s="683">
        <v>767</v>
      </c>
      <c r="G88" s="727">
        <v>767</v>
      </c>
    </row>
    <row r="89" spans="1:7">
      <c r="A89" s="738"/>
      <c r="B89" s="684"/>
      <c r="C89" s="685"/>
      <c r="D89" s="653"/>
      <c r="E89" s="686"/>
      <c r="F89" s="687"/>
      <c r="G89" s="723"/>
    </row>
    <row r="90" spans="1:7" ht="43.5" customHeight="1">
      <c r="A90" s="966" t="s">
        <v>465</v>
      </c>
      <c r="B90" s="967"/>
      <c r="C90" s="968"/>
      <c r="D90" s="646">
        <f t="shared" ref="D90:D110" si="12">SUM(E90:F90)</f>
        <v>463740</v>
      </c>
      <c r="E90" s="646">
        <f>E91+E112</f>
        <v>0</v>
      </c>
      <c r="F90" s="647">
        <f>F91+F112</f>
        <v>463740</v>
      </c>
      <c r="G90" s="720">
        <f t="shared" ref="G90" si="13">G91+G112</f>
        <v>263078</v>
      </c>
    </row>
    <row r="91" spans="1:7" ht="12.75">
      <c r="A91" s="739"/>
      <c r="B91" s="969" t="s">
        <v>411</v>
      </c>
      <c r="C91" s="970"/>
      <c r="D91" s="664">
        <f t="shared" si="12"/>
        <v>412940</v>
      </c>
      <c r="E91" s="648">
        <f>SUM(E92:E110)</f>
        <v>0</v>
      </c>
      <c r="F91" s="649">
        <f>SUM(F92:F110)</f>
        <v>412940</v>
      </c>
      <c r="G91" s="728">
        <f t="shared" ref="G91" si="14">SUM(G92:G110)</f>
        <v>230260</v>
      </c>
    </row>
    <row r="92" spans="1:7" ht="36">
      <c r="A92" s="726">
        <v>2603</v>
      </c>
      <c r="B92" s="651">
        <v>1</v>
      </c>
      <c r="C92" s="651" t="s">
        <v>466</v>
      </c>
      <c r="D92" s="653">
        <f>SUM(E92:F92)</f>
        <v>10000</v>
      </c>
      <c r="E92" s="653"/>
      <c r="F92" s="655">
        <v>10000</v>
      </c>
      <c r="G92" s="723">
        <v>5069</v>
      </c>
    </row>
    <row r="93" spans="1:7">
      <c r="A93" s="726">
        <v>2603</v>
      </c>
      <c r="B93" s="651">
        <v>2</v>
      </c>
      <c r="C93" s="651" t="s">
        <v>467</v>
      </c>
      <c r="D93" s="653">
        <f>SUM(E93:F93)</f>
        <v>68572</v>
      </c>
      <c r="E93" s="653"/>
      <c r="F93" s="655">
        <v>68572</v>
      </c>
      <c r="G93" s="723"/>
    </row>
    <row r="94" spans="1:7">
      <c r="A94" s="726">
        <v>2606</v>
      </c>
      <c r="B94" s="651">
        <v>3</v>
      </c>
      <c r="C94" s="677" t="s">
        <v>468</v>
      </c>
      <c r="D94" s="653">
        <f t="shared" si="12"/>
        <v>45600</v>
      </c>
      <c r="E94" s="653"/>
      <c r="F94" s="655">
        <v>45600</v>
      </c>
      <c r="G94" s="723">
        <v>45589</v>
      </c>
    </row>
    <row r="95" spans="1:7" s="657" customFormat="1" ht="24">
      <c r="A95" s="726">
        <v>2606</v>
      </c>
      <c r="B95" s="651">
        <v>4</v>
      </c>
      <c r="C95" s="677" t="s">
        <v>469</v>
      </c>
      <c r="D95" s="653">
        <f t="shared" si="12"/>
        <v>50000</v>
      </c>
      <c r="E95" s="653"/>
      <c r="F95" s="659">
        <v>50000</v>
      </c>
      <c r="G95" s="727">
        <v>49817</v>
      </c>
    </row>
    <row r="96" spans="1:7" ht="48">
      <c r="A96" s="726">
        <v>2606</v>
      </c>
      <c r="B96" s="651">
        <v>5</v>
      </c>
      <c r="C96" s="677" t="s">
        <v>470</v>
      </c>
      <c r="D96" s="653">
        <f t="shared" si="12"/>
        <v>40000</v>
      </c>
      <c r="E96" s="653"/>
      <c r="F96" s="655">
        <v>40000</v>
      </c>
      <c r="G96" s="723">
        <v>39990</v>
      </c>
    </row>
    <row r="97" spans="1:7" ht="24">
      <c r="A97" s="726">
        <v>2606</v>
      </c>
      <c r="B97" s="651">
        <v>6</v>
      </c>
      <c r="C97" s="677" t="s">
        <v>446</v>
      </c>
      <c r="D97" s="653">
        <f t="shared" si="12"/>
        <v>21301</v>
      </c>
      <c r="E97" s="653"/>
      <c r="F97" s="655">
        <v>21301</v>
      </c>
      <c r="G97" s="723">
        <v>21301</v>
      </c>
    </row>
    <row r="98" spans="1:7">
      <c r="A98" s="726">
        <v>2606</v>
      </c>
      <c r="B98" s="651">
        <v>7</v>
      </c>
      <c r="C98" s="677" t="s">
        <v>471</v>
      </c>
      <c r="D98" s="653">
        <f t="shared" si="12"/>
        <v>60000</v>
      </c>
      <c r="E98" s="653"/>
      <c r="F98" s="655">
        <v>60000</v>
      </c>
      <c r="G98" s="723"/>
    </row>
    <row r="99" spans="1:7" ht="12.75" thickBot="1">
      <c r="A99" s="740">
        <v>2606</v>
      </c>
      <c r="B99" s="688">
        <v>8</v>
      </c>
      <c r="C99" s="689" t="s">
        <v>472</v>
      </c>
      <c r="D99" s="690">
        <f t="shared" si="12"/>
        <v>20000</v>
      </c>
      <c r="E99" s="690"/>
      <c r="F99" s="691">
        <v>20000</v>
      </c>
      <c r="G99" s="741">
        <v>19998</v>
      </c>
    </row>
    <row r="100" spans="1:7" s="657" customFormat="1" ht="24.75" thickBot="1">
      <c r="A100" s="760">
        <v>2619</v>
      </c>
      <c r="B100" s="761">
        <v>9</v>
      </c>
      <c r="C100" s="761" t="s">
        <v>473</v>
      </c>
      <c r="D100" s="762"/>
      <c r="E100" s="762"/>
      <c r="F100" s="763"/>
      <c r="G100" s="764"/>
    </row>
    <row r="101" spans="1:7" ht="36">
      <c r="A101" s="742">
        <v>2619</v>
      </c>
      <c r="B101" s="692">
        <v>10</v>
      </c>
      <c r="C101" s="692" t="s">
        <v>474</v>
      </c>
      <c r="D101" s="693">
        <f t="shared" si="12"/>
        <v>13400</v>
      </c>
      <c r="E101" s="693"/>
      <c r="F101" s="694">
        <v>13400</v>
      </c>
      <c r="G101" s="743"/>
    </row>
    <row r="102" spans="1:7">
      <c r="A102" s="726">
        <v>2619</v>
      </c>
      <c r="B102" s="651">
        <v>11</v>
      </c>
      <c r="C102" s="661" t="s">
        <v>442</v>
      </c>
      <c r="D102" s="653">
        <f t="shared" si="12"/>
        <v>30000</v>
      </c>
      <c r="E102" s="653"/>
      <c r="F102" s="655">
        <v>30000</v>
      </c>
      <c r="G102" s="723">
        <v>30000</v>
      </c>
    </row>
    <row r="103" spans="1:7">
      <c r="A103" s="726">
        <v>2619</v>
      </c>
      <c r="B103" s="651">
        <v>12</v>
      </c>
      <c r="C103" s="661" t="s">
        <v>475</v>
      </c>
      <c r="D103" s="653">
        <f t="shared" si="12"/>
        <v>5000</v>
      </c>
      <c r="E103" s="653"/>
      <c r="F103" s="655">
        <v>5000</v>
      </c>
      <c r="G103" s="723"/>
    </row>
    <row r="104" spans="1:7" ht="24">
      <c r="A104" s="726">
        <v>2739</v>
      </c>
      <c r="B104" s="651">
        <v>13</v>
      </c>
      <c r="C104" s="661" t="s">
        <v>476</v>
      </c>
      <c r="D104" s="653">
        <f t="shared" si="12"/>
        <v>5000</v>
      </c>
      <c r="E104" s="653"/>
      <c r="F104" s="655">
        <v>5000</v>
      </c>
      <c r="G104" s="723">
        <v>4997</v>
      </c>
    </row>
    <row r="105" spans="1:7" ht="24">
      <c r="A105" s="726">
        <v>2739</v>
      </c>
      <c r="B105" s="651">
        <v>14</v>
      </c>
      <c r="C105" s="661" t="s">
        <v>477</v>
      </c>
      <c r="D105" s="653">
        <f t="shared" si="12"/>
        <v>4500</v>
      </c>
      <c r="E105" s="653"/>
      <c r="F105" s="655">
        <v>4500</v>
      </c>
      <c r="G105" s="723">
        <v>4500</v>
      </c>
    </row>
    <row r="106" spans="1:7" ht="24">
      <c r="A106" s="726">
        <v>2739</v>
      </c>
      <c r="B106" s="651">
        <v>15</v>
      </c>
      <c r="C106" s="652" t="s">
        <v>478</v>
      </c>
      <c r="D106" s="653">
        <f t="shared" si="12"/>
        <v>8999</v>
      </c>
      <c r="E106" s="653"/>
      <c r="F106" s="655">
        <v>8999</v>
      </c>
      <c r="G106" s="723">
        <v>8999</v>
      </c>
    </row>
    <row r="107" spans="1:7" ht="24">
      <c r="A107" s="726">
        <v>2739</v>
      </c>
      <c r="B107" s="651">
        <v>16</v>
      </c>
      <c r="C107" s="661" t="s">
        <v>479</v>
      </c>
      <c r="D107" s="653">
        <f t="shared" si="12"/>
        <v>5000</v>
      </c>
      <c r="E107" s="653"/>
      <c r="F107" s="655">
        <v>5000</v>
      </c>
      <c r="G107" s="723"/>
    </row>
    <row r="108" spans="1:7">
      <c r="A108" s="726">
        <v>2739</v>
      </c>
      <c r="B108" s="651">
        <v>17</v>
      </c>
      <c r="C108" s="661" t="s">
        <v>480</v>
      </c>
      <c r="D108" s="653">
        <f t="shared" si="12"/>
        <v>10000</v>
      </c>
      <c r="E108" s="653"/>
      <c r="F108" s="655">
        <v>10000</v>
      </c>
      <c r="G108" s="723"/>
    </row>
    <row r="109" spans="1:7">
      <c r="A109" s="726">
        <v>2739</v>
      </c>
      <c r="B109" s="651">
        <v>18</v>
      </c>
      <c r="C109" s="661" t="s">
        <v>481</v>
      </c>
      <c r="D109" s="653">
        <f t="shared" si="12"/>
        <v>5000</v>
      </c>
      <c r="E109" s="653"/>
      <c r="F109" s="655">
        <v>5000</v>
      </c>
      <c r="G109" s="723"/>
    </row>
    <row r="110" spans="1:7">
      <c r="A110" s="726">
        <v>2740</v>
      </c>
      <c r="B110" s="651">
        <v>19</v>
      </c>
      <c r="C110" s="661" t="s">
        <v>482</v>
      </c>
      <c r="D110" s="653">
        <f t="shared" si="12"/>
        <v>10568</v>
      </c>
      <c r="E110" s="653"/>
      <c r="F110" s="655">
        <v>10568</v>
      </c>
      <c r="G110" s="723"/>
    </row>
    <row r="111" spans="1:7">
      <c r="A111" s="726"/>
      <c r="B111" s="658"/>
      <c r="C111" s="661"/>
      <c r="D111" s="653"/>
      <c r="E111" s="653"/>
      <c r="F111" s="655"/>
      <c r="G111" s="723"/>
    </row>
    <row r="112" spans="1:7" ht="13.5">
      <c r="A112" s="744"/>
      <c r="B112" s="957" t="s">
        <v>421</v>
      </c>
      <c r="C112" s="958"/>
      <c r="D112" s="664">
        <f t="shared" ref="D112:D124" si="15">SUM(E112:F112)</f>
        <v>50800</v>
      </c>
      <c r="E112" s="665">
        <f>SUM(E113:E123)</f>
        <v>0</v>
      </c>
      <c r="F112" s="665">
        <f>SUM(F113:F123)</f>
        <v>50800</v>
      </c>
      <c r="G112" s="731">
        <f t="shared" ref="G112" si="16">SUM(G113:G123)</f>
        <v>32818</v>
      </c>
    </row>
    <row r="113" spans="1:7" ht="24">
      <c r="A113" s="726">
        <v>2122</v>
      </c>
      <c r="B113" s="651">
        <v>1</v>
      </c>
      <c r="C113" s="661" t="s">
        <v>483</v>
      </c>
      <c r="D113" s="653">
        <f t="shared" si="15"/>
        <v>2000</v>
      </c>
      <c r="E113" s="653"/>
      <c r="F113" s="655">
        <v>2000</v>
      </c>
      <c r="G113" s="723">
        <v>2000</v>
      </c>
    </row>
    <row r="114" spans="1:7">
      <c r="A114" s="726">
        <v>2311</v>
      </c>
      <c r="B114" s="651">
        <v>2</v>
      </c>
      <c r="C114" s="661" t="s">
        <v>484</v>
      </c>
      <c r="D114" s="653">
        <f t="shared" si="15"/>
        <v>1500</v>
      </c>
      <c r="E114" s="653"/>
      <c r="F114" s="655">
        <v>1500</v>
      </c>
      <c r="G114" s="723">
        <v>1099</v>
      </c>
    </row>
    <row r="115" spans="1:7">
      <c r="A115" s="726">
        <v>2524</v>
      </c>
      <c r="B115" s="651">
        <v>3</v>
      </c>
      <c r="C115" s="661" t="s">
        <v>485</v>
      </c>
      <c r="D115" s="653">
        <f t="shared" si="15"/>
        <v>800</v>
      </c>
      <c r="E115" s="653"/>
      <c r="F115" s="655">
        <v>800</v>
      </c>
      <c r="G115" s="723"/>
    </row>
    <row r="116" spans="1:7">
      <c r="A116" s="726">
        <v>2603</v>
      </c>
      <c r="B116" s="651">
        <v>4</v>
      </c>
      <c r="C116" s="661" t="s">
        <v>486</v>
      </c>
      <c r="D116" s="653">
        <f t="shared" si="15"/>
        <v>1800</v>
      </c>
      <c r="E116" s="653"/>
      <c r="F116" s="655">
        <v>1800</v>
      </c>
      <c r="G116" s="723"/>
    </row>
    <row r="117" spans="1:7">
      <c r="A117" s="726">
        <v>2603</v>
      </c>
      <c r="B117" s="651">
        <v>5</v>
      </c>
      <c r="C117" s="661" t="s">
        <v>487</v>
      </c>
      <c r="D117" s="653">
        <f t="shared" si="15"/>
        <v>7800</v>
      </c>
      <c r="E117" s="653"/>
      <c r="F117" s="655">
        <v>7800</v>
      </c>
      <c r="G117" s="723">
        <v>7800</v>
      </c>
    </row>
    <row r="118" spans="1:7" ht="24">
      <c r="A118" s="726">
        <v>2603</v>
      </c>
      <c r="B118" s="651">
        <v>6</v>
      </c>
      <c r="C118" s="661" t="s">
        <v>488</v>
      </c>
      <c r="D118" s="653">
        <f t="shared" si="15"/>
        <v>17200</v>
      </c>
      <c r="E118" s="653"/>
      <c r="F118" s="655">
        <v>17200</v>
      </c>
      <c r="G118" s="723">
        <v>17200</v>
      </c>
    </row>
    <row r="119" spans="1:7" ht="24">
      <c r="A119" s="726">
        <v>2622</v>
      </c>
      <c r="B119" s="651">
        <v>7</v>
      </c>
      <c r="C119" s="661" t="s">
        <v>489</v>
      </c>
      <c r="D119" s="653">
        <f t="shared" si="15"/>
        <v>4000</v>
      </c>
      <c r="E119" s="653"/>
      <c r="F119" s="655">
        <v>4000</v>
      </c>
      <c r="G119" s="723"/>
    </row>
    <row r="120" spans="1:7" ht="24">
      <c r="A120" s="726">
        <v>2714</v>
      </c>
      <c r="B120" s="651">
        <v>8</v>
      </c>
      <c r="C120" s="661" t="s">
        <v>490</v>
      </c>
      <c r="D120" s="653">
        <f t="shared" si="15"/>
        <v>10000</v>
      </c>
      <c r="E120" s="653"/>
      <c r="F120" s="655">
        <v>10000</v>
      </c>
      <c r="G120" s="723"/>
    </row>
    <row r="121" spans="1:7" ht="24">
      <c r="A121" s="726">
        <v>2714</v>
      </c>
      <c r="B121" s="651">
        <v>9</v>
      </c>
      <c r="C121" s="661" t="s">
        <v>491</v>
      </c>
      <c r="D121" s="653">
        <f t="shared" si="15"/>
        <v>0</v>
      </c>
      <c r="E121" s="653"/>
      <c r="F121" s="655"/>
      <c r="G121" s="723"/>
    </row>
    <row r="122" spans="1:7" ht="24.75" thickBot="1">
      <c r="A122" s="726">
        <v>2739</v>
      </c>
      <c r="B122" s="651">
        <v>10</v>
      </c>
      <c r="C122" s="661" t="s">
        <v>492</v>
      </c>
      <c r="D122" s="653">
        <f t="shared" si="15"/>
        <v>0</v>
      </c>
      <c r="E122" s="653"/>
      <c r="F122" s="655"/>
      <c r="G122" s="723"/>
    </row>
    <row r="123" spans="1:7" s="657" customFormat="1" ht="24.75" thickBot="1">
      <c r="A123" s="760">
        <v>2619</v>
      </c>
      <c r="B123" s="761">
        <v>9</v>
      </c>
      <c r="C123" s="761" t="s">
        <v>473</v>
      </c>
      <c r="D123" s="762">
        <f t="shared" si="15"/>
        <v>5700</v>
      </c>
      <c r="E123" s="762"/>
      <c r="F123" s="763">
        <v>5700</v>
      </c>
      <c r="G123" s="764">
        <v>4719</v>
      </c>
    </row>
    <row r="124" spans="1:7">
      <c r="A124" s="726"/>
      <c r="B124" s="658">
        <v>2</v>
      </c>
      <c r="C124" s="651"/>
      <c r="D124" s="653">
        <f t="shared" si="15"/>
        <v>0</v>
      </c>
      <c r="E124" s="653"/>
      <c r="F124" s="655"/>
      <c r="G124" s="723"/>
    </row>
    <row r="125" spans="1:7">
      <c r="A125" s="738"/>
      <c r="B125" s="684"/>
      <c r="C125" s="695"/>
      <c r="D125" s="653"/>
      <c r="E125" s="686"/>
      <c r="F125" s="687"/>
      <c r="G125" s="723"/>
    </row>
    <row r="126" spans="1:7" ht="37.5" customHeight="1">
      <c r="A126" s="966" t="s">
        <v>493</v>
      </c>
      <c r="B126" s="967"/>
      <c r="C126" s="968"/>
      <c r="D126" s="646">
        <f t="shared" ref="D126:D130" si="17">SUM(E126:F126)</f>
        <v>68000</v>
      </c>
      <c r="E126" s="646">
        <f>E127+E132</f>
        <v>68000</v>
      </c>
      <c r="F126" s="647">
        <f>F127+F132</f>
        <v>0</v>
      </c>
      <c r="G126" s="720">
        <f t="shared" ref="G126" si="18">G127+G132</f>
        <v>58564</v>
      </c>
    </row>
    <row r="127" spans="1:7" ht="12.75">
      <c r="A127" s="726"/>
      <c r="B127" s="957" t="s">
        <v>411</v>
      </c>
      <c r="C127" s="958"/>
      <c r="D127" s="664">
        <f t="shared" si="17"/>
        <v>7048</v>
      </c>
      <c r="E127" s="664">
        <f>SUM(E128:E131)</f>
        <v>7048</v>
      </c>
      <c r="F127" s="665">
        <f>SUM(F128:F131)</f>
        <v>0</v>
      </c>
      <c r="G127" s="731">
        <f t="shared" ref="G127" si="19">SUM(G128:G131)</f>
        <v>5974</v>
      </c>
    </row>
    <row r="128" spans="1:7" ht="24">
      <c r="A128" s="726" t="s">
        <v>494</v>
      </c>
      <c r="B128" s="651">
        <v>1</v>
      </c>
      <c r="C128" s="651" t="s">
        <v>495</v>
      </c>
      <c r="D128" s="653">
        <f t="shared" si="17"/>
        <v>2728</v>
      </c>
      <c r="E128" s="672">
        <v>2728</v>
      </c>
      <c r="F128" s="655"/>
      <c r="G128" s="723">
        <v>2728</v>
      </c>
    </row>
    <row r="129" spans="1:7" ht="24">
      <c r="A129" s="726" t="s">
        <v>494</v>
      </c>
      <c r="B129" s="651">
        <v>2</v>
      </c>
      <c r="C129" s="651" t="s">
        <v>496</v>
      </c>
      <c r="D129" s="653">
        <f t="shared" si="17"/>
        <v>2820</v>
      </c>
      <c r="E129" s="672">
        <v>2820</v>
      </c>
      <c r="F129" s="655"/>
      <c r="G129" s="723">
        <v>1826</v>
      </c>
    </row>
    <row r="130" spans="1:7">
      <c r="A130" s="726"/>
      <c r="B130" s="651">
        <v>3</v>
      </c>
      <c r="C130" s="651" t="s">
        <v>497</v>
      </c>
      <c r="D130" s="653">
        <f t="shared" si="17"/>
        <v>1500</v>
      </c>
      <c r="E130" s="653">
        <v>1500</v>
      </c>
      <c r="F130" s="655"/>
      <c r="G130" s="723">
        <v>1420</v>
      </c>
    </row>
    <row r="131" spans="1:7">
      <c r="A131" s="726"/>
      <c r="B131" s="651"/>
      <c r="C131" s="651"/>
      <c r="D131" s="653"/>
      <c r="E131" s="653"/>
      <c r="F131" s="655"/>
      <c r="G131" s="723"/>
    </row>
    <row r="132" spans="1:7" ht="12.75">
      <c r="A132" s="726"/>
      <c r="B132" s="957" t="s">
        <v>421</v>
      </c>
      <c r="C132" s="958"/>
      <c r="D132" s="664">
        <f t="shared" ref="D132:D142" si="20">SUM(E132:F132)</f>
        <v>60952</v>
      </c>
      <c r="E132" s="664">
        <f>SUM(E133:E142)</f>
        <v>60952</v>
      </c>
      <c r="F132" s="665">
        <f>SUM(F133:F142)</f>
        <v>0</v>
      </c>
      <c r="G132" s="731">
        <f>SUM(G133:G142)</f>
        <v>52590</v>
      </c>
    </row>
    <row r="133" spans="1:7" ht="24">
      <c r="A133" s="726"/>
      <c r="B133" s="651">
        <v>1</v>
      </c>
      <c r="C133" s="651" t="s">
        <v>498</v>
      </c>
      <c r="D133" s="653">
        <f t="shared" si="20"/>
        <v>12514</v>
      </c>
      <c r="E133" s="653">
        <v>12514</v>
      </c>
      <c r="F133" s="655"/>
      <c r="G133" s="723">
        <v>5042</v>
      </c>
    </row>
    <row r="134" spans="1:7" ht="24">
      <c r="A134" s="726" t="s">
        <v>499</v>
      </c>
      <c r="B134" s="651">
        <v>2</v>
      </c>
      <c r="C134" s="651" t="s">
        <v>500</v>
      </c>
      <c r="D134" s="653">
        <f t="shared" si="20"/>
        <v>0</v>
      </c>
      <c r="E134" s="653">
        <v>0</v>
      </c>
      <c r="F134" s="655"/>
      <c r="G134" s="723"/>
    </row>
    <row r="135" spans="1:7">
      <c r="A135" s="726"/>
      <c r="B135" s="651">
        <v>3</v>
      </c>
      <c r="C135" s="651" t="s">
        <v>501</v>
      </c>
      <c r="D135" s="653">
        <f t="shared" si="20"/>
        <v>700</v>
      </c>
      <c r="E135" s="653">
        <v>700</v>
      </c>
      <c r="F135" s="655"/>
      <c r="G135" s="723">
        <v>0</v>
      </c>
    </row>
    <row r="136" spans="1:7" ht="24">
      <c r="A136" s="726"/>
      <c r="B136" s="651">
        <v>4</v>
      </c>
      <c r="C136" s="651" t="s">
        <v>502</v>
      </c>
      <c r="D136" s="653">
        <f t="shared" si="20"/>
        <v>29500</v>
      </c>
      <c r="E136" s="653">
        <v>29500</v>
      </c>
      <c r="F136" s="655"/>
      <c r="G136" s="723">
        <v>29310</v>
      </c>
    </row>
    <row r="137" spans="1:7" ht="24">
      <c r="A137" s="726"/>
      <c r="B137" s="658">
        <v>5</v>
      </c>
      <c r="C137" s="651" t="s">
        <v>503</v>
      </c>
      <c r="D137" s="653">
        <f t="shared" si="20"/>
        <v>10000</v>
      </c>
      <c r="E137" s="653">
        <v>10000</v>
      </c>
      <c r="F137" s="655"/>
      <c r="G137" s="723">
        <v>10000</v>
      </c>
    </row>
    <row r="138" spans="1:7" ht="24">
      <c r="A138" s="726" t="s">
        <v>504</v>
      </c>
      <c r="B138" s="658"/>
      <c r="C138" s="671" t="s">
        <v>505</v>
      </c>
      <c r="D138" s="653">
        <f t="shared" si="20"/>
        <v>1130</v>
      </c>
      <c r="E138" s="653">
        <v>1130</v>
      </c>
      <c r="F138" s="655"/>
      <c r="G138" s="723">
        <v>1130</v>
      </c>
    </row>
    <row r="139" spans="1:7" ht="22.5">
      <c r="A139" s="745" t="s">
        <v>506</v>
      </c>
      <c r="B139" s="658"/>
      <c r="C139" s="650" t="s">
        <v>507</v>
      </c>
      <c r="D139" s="653">
        <f t="shared" si="20"/>
        <v>2500</v>
      </c>
      <c r="E139" s="653">
        <v>2500</v>
      </c>
      <c r="F139" s="655"/>
      <c r="G139" s="723">
        <v>2500</v>
      </c>
    </row>
    <row r="140" spans="1:7">
      <c r="A140" s="745" t="s">
        <v>494</v>
      </c>
      <c r="B140" s="651"/>
      <c r="C140" s="650" t="s">
        <v>508</v>
      </c>
      <c r="D140" s="653">
        <f t="shared" si="20"/>
        <v>2428</v>
      </c>
      <c r="E140" s="653">
        <v>2428</v>
      </c>
      <c r="F140" s="655"/>
      <c r="G140" s="723">
        <v>2428</v>
      </c>
    </row>
    <row r="141" spans="1:7">
      <c r="A141" s="745" t="s">
        <v>494</v>
      </c>
      <c r="B141" s="651"/>
      <c r="C141" s="671" t="s">
        <v>509</v>
      </c>
      <c r="D141" s="653">
        <f t="shared" si="20"/>
        <v>1620</v>
      </c>
      <c r="E141" s="653">
        <v>1620</v>
      </c>
      <c r="F141" s="655"/>
      <c r="G141" s="723">
        <v>1620</v>
      </c>
    </row>
    <row r="142" spans="1:7" ht="24">
      <c r="A142" s="745" t="s">
        <v>510</v>
      </c>
      <c r="B142" s="651"/>
      <c r="C142" s="671" t="s">
        <v>511</v>
      </c>
      <c r="D142" s="653">
        <f t="shared" si="20"/>
        <v>560</v>
      </c>
      <c r="E142" s="653">
        <v>560</v>
      </c>
      <c r="F142" s="655"/>
      <c r="G142" s="723">
        <v>560</v>
      </c>
    </row>
    <row r="143" spans="1:7" ht="31.5" customHeight="1">
      <c r="A143" s="966" t="s">
        <v>512</v>
      </c>
      <c r="B143" s="967"/>
      <c r="C143" s="968"/>
      <c r="D143" s="646">
        <f>SUM(E143:F143)</f>
        <v>118004</v>
      </c>
      <c r="E143" s="646">
        <f>E144+E147+E159</f>
        <v>0</v>
      </c>
      <c r="F143" s="647">
        <f>F144+F147+F159</f>
        <v>118004</v>
      </c>
      <c r="G143" s="720">
        <f>G144+G147+G159</f>
        <v>113804</v>
      </c>
    </row>
    <row r="144" spans="1:7" ht="12.75">
      <c r="A144" s="730"/>
      <c r="B144" s="957" t="s">
        <v>411</v>
      </c>
      <c r="C144" s="958"/>
      <c r="D144" s="664">
        <f t="shared" ref="D144:D145" si="21">SUM(E144:F144)</f>
        <v>23760</v>
      </c>
      <c r="E144" s="664">
        <f>SUM(E145:E146)</f>
        <v>0</v>
      </c>
      <c r="F144" s="665">
        <f>SUM(F145:F146)</f>
        <v>23760</v>
      </c>
      <c r="G144" s="731">
        <f t="shared" ref="G144" si="22">SUM(G145:G146)</f>
        <v>23760</v>
      </c>
    </row>
    <row r="145" spans="1:7">
      <c r="A145" s="726"/>
      <c r="B145" s="651">
        <v>1</v>
      </c>
      <c r="C145" s="697"/>
      <c r="D145" s="653">
        <f t="shared" si="21"/>
        <v>0</v>
      </c>
      <c r="E145" s="653"/>
      <c r="F145" s="655"/>
      <c r="G145" s="723"/>
    </row>
    <row r="146" spans="1:7" ht="36">
      <c r="A146" s="726"/>
      <c r="B146" s="651">
        <v>1</v>
      </c>
      <c r="C146" s="676" t="s">
        <v>513</v>
      </c>
      <c r="D146" s="653">
        <v>23760</v>
      </c>
      <c r="E146" s="653"/>
      <c r="F146" s="655">
        <v>23760</v>
      </c>
      <c r="G146" s="723">
        <v>23760</v>
      </c>
    </row>
    <row r="147" spans="1:7" ht="12.75">
      <c r="A147" s="726"/>
      <c r="B147" s="957" t="s">
        <v>421</v>
      </c>
      <c r="C147" s="958"/>
      <c r="D147" s="664">
        <f t="shared" ref="D147:D150" si="23">SUM(E147:F147)</f>
        <v>92094</v>
      </c>
      <c r="E147" s="664">
        <f>SUM(E148:E150)</f>
        <v>0</v>
      </c>
      <c r="F147" s="665">
        <f>SUM(F148:F150)</f>
        <v>92094</v>
      </c>
      <c r="G147" s="731">
        <f>SUM(G148:G150)</f>
        <v>87894</v>
      </c>
    </row>
    <row r="148" spans="1:7" ht="12.75">
      <c r="A148" s="726"/>
      <c r="B148" s="651">
        <v>1</v>
      </c>
      <c r="C148" s="651" t="s">
        <v>514</v>
      </c>
      <c r="D148" s="698">
        <f t="shared" si="23"/>
        <v>82800</v>
      </c>
      <c r="E148" s="653"/>
      <c r="F148" s="655">
        <v>82800</v>
      </c>
      <c r="G148" s="723">
        <v>78600</v>
      </c>
    </row>
    <row r="149" spans="1:7" ht="12.75">
      <c r="A149" s="726"/>
      <c r="B149" s="651">
        <v>2</v>
      </c>
      <c r="C149" s="671" t="s">
        <v>515</v>
      </c>
      <c r="D149" s="698">
        <f t="shared" si="23"/>
        <v>5750</v>
      </c>
      <c r="E149" s="653"/>
      <c r="F149" s="655">
        <v>5750</v>
      </c>
      <c r="G149" s="723">
        <v>5750</v>
      </c>
    </row>
    <row r="150" spans="1:7" ht="12.75">
      <c r="A150" s="746"/>
      <c r="B150" s="699">
        <v>3</v>
      </c>
      <c r="C150" s="700" t="s">
        <v>516</v>
      </c>
      <c r="D150" s="698">
        <f t="shared" si="23"/>
        <v>3544</v>
      </c>
      <c r="E150" s="653"/>
      <c r="F150" s="655">
        <v>3544</v>
      </c>
      <c r="G150" s="723">
        <v>3544</v>
      </c>
    </row>
    <row r="151" spans="1:7" ht="19.5" hidden="1" customHeight="1">
      <c r="A151" s="972"/>
      <c r="B151" s="973"/>
      <c r="C151" s="974"/>
      <c r="D151" s="701"/>
      <c r="E151" s="701"/>
      <c r="F151" s="702"/>
      <c r="G151" s="723"/>
    </row>
    <row r="152" spans="1:7" ht="12.75" hidden="1">
      <c r="A152" s="730"/>
      <c r="B152" s="957"/>
      <c r="C152" s="958"/>
      <c r="D152" s="664"/>
      <c r="E152" s="664"/>
      <c r="F152" s="665"/>
      <c r="G152" s="723"/>
    </row>
    <row r="153" spans="1:7" hidden="1">
      <c r="A153" s="726"/>
      <c r="B153" s="651"/>
      <c r="C153" s="697"/>
      <c r="D153" s="653"/>
      <c r="E153" s="653"/>
      <c r="F153" s="655"/>
      <c r="G153" s="723"/>
    </row>
    <row r="154" spans="1:7" hidden="1">
      <c r="A154" s="726"/>
      <c r="B154" s="651"/>
      <c r="C154" s="651"/>
      <c r="D154" s="653"/>
      <c r="E154" s="653"/>
      <c r="F154" s="655"/>
      <c r="G154" s="723"/>
    </row>
    <row r="155" spans="1:7" ht="12.75" hidden="1">
      <c r="A155" s="726"/>
      <c r="B155" s="957"/>
      <c r="C155" s="958"/>
      <c r="D155" s="664"/>
      <c r="E155" s="664"/>
      <c r="F155" s="665"/>
      <c r="G155" s="723"/>
    </row>
    <row r="156" spans="1:7" ht="12.75" hidden="1">
      <c r="A156" s="726"/>
      <c r="B156" s="651"/>
      <c r="C156" s="651"/>
      <c r="D156" s="698"/>
      <c r="E156" s="653"/>
      <c r="F156" s="655"/>
      <c r="G156" s="723"/>
    </row>
    <row r="157" spans="1:7">
      <c r="A157" s="726"/>
      <c r="B157" s="651"/>
      <c r="C157" s="651"/>
      <c r="D157" s="653"/>
      <c r="E157" s="653"/>
      <c r="F157" s="655"/>
      <c r="G157" s="723"/>
    </row>
    <row r="158" spans="1:7">
      <c r="A158" s="747"/>
      <c r="B158" s="703"/>
      <c r="C158" s="704"/>
      <c r="D158" s="705"/>
      <c r="E158" s="705"/>
      <c r="F158" s="706"/>
      <c r="G158" s="723"/>
    </row>
    <row r="159" spans="1:7" ht="12.75">
      <c r="A159" s="748"/>
      <c r="B159" s="969" t="s">
        <v>517</v>
      </c>
      <c r="C159" s="970"/>
      <c r="D159" s="664">
        <f t="shared" ref="D159:D160" si="24">SUM(E159:F159)</f>
        <v>2150</v>
      </c>
      <c r="E159" s="648">
        <f>SUM(E160:E160)</f>
        <v>0</v>
      </c>
      <c r="F159" s="649">
        <f>SUM(F160:F160)</f>
        <v>2150</v>
      </c>
      <c r="G159" s="728">
        <f t="shared" ref="G159" si="25">SUM(G160:G160)</f>
        <v>2150</v>
      </c>
    </row>
    <row r="160" spans="1:7">
      <c r="A160" s="726"/>
      <c r="B160" s="651">
        <v>1</v>
      </c>
      <c r="C160" s="699" t="s">
        <v>518</v>
      </c>
      <c r="D160" s="653">
        <f t="shared" si="24"/>
        <v>2150</v>
      </c>
      <c r="E160" s="653"/>
      <c r="F160" s="655">
        <v>2150</v>
      </c>
      <c r="G160" s="723">
        <v>2150</v>
      </c>
    </row>
    <row r="161" spans="1:7">
      <c r="A161" s="747"/>
      <c r="B161" s="703"/>
      <c r="C161" s="704"/>
      <c r="D161" s="705"/>
      <c r="E161" s="706"/>
      <c r="F161" s="706"/>
      <c r="G161" s="723"/>
    </row>
    <row r="162" spans="1:7" ht="25.5" customHeight="1">
      <c r="A162" s="966" t="s">
        <v>519</v>
      </c>
      <c r="B162" s="967"/>
      <c r="C162" s="968"/>
      <c r="D162" s="646">
        <f>SUM(E162:F162)</f>
        <v>18692</v>
      </c>
      <c r="E162" s="647">
        <f>E163+E167+E177</f>
        <v>0</v>
      </c>
      <c r="F162" s="647">
        <f>F163+F167+F177</f>
        <v>18692</v>
      </c>
      <c r="G162" s="720">
        <f t="shared" ref="G162" si="26">G163+G167+G177</f>
        <v>16771</v>
      </c>
    </row>
    <row r="163" spans="1:7" ht="12.75">
      <c r="A163" s="721"/>
      <c r="B163" s="969" t="s">
        <v>411</v>
      </c>
      <c r="C163" s="970"/>
      <c r="D163" s="664">
        <f t="shared" ref="D163:D165" si="27">SUM(E163:F163)</f>
        <v>1921</v>
      </c>
      <c r="E163" s="648">
        <f>SUM(E164:E166)</f>
        <v>0</v>
      </c>
      <c r="F163" s="649">
        <f>SUM(F164:F166)</f>
        <v>1921</v>
      </c>
      <c r="G163" s="728">
        <f t="shared" ref="G163" si="28">SUM(G164:G166)</f>
        <v>0</v>
      </c>
    </row>
    <row r="164" spans="1:7" s="657" customFormat="1">
      <c r="A164" s="726">
        <v>2619</v>
      </c>
      <c r="B164" s="651">
        <v>1</v>
      </c>
      <c r="C164" s="652" t="s">
        <v>417</v>
      </c>
      <c r="D164" s="653">
        <f t="shared" si="27"/>
        <v>1921</v>
      </c>
      <c r="E164" s="653"/>
      <c r="F164" s="655">
        <v>1921</v>
      </c>
      <c r="G164" s="727"/>
    </row>
    <row r="165" spans="1:7">
      <c r="A165" s="748"/>
      <c r="B165" s="677"/>
      <c r="C165" s="677"/>
      <c r="D165" s="653">
        <f t="shared" si="27"/>
        <v>0</v>
      </c>
      <c r="E165" s="686"/>
      <c r="F165" s="687"/>
      <c r="G165" s="723"/>
    </row>
    <row r="166" spans="1:7">
      <c r="A166" s="748"/>
      <c r="B166" s="677"/>
      <c r="C166" s="677"/>
      <c r="D166" s="653"/>
      <c r="E166" s="686"/>
      <c r="F166" s="687"/>
      <c r="G166" s="723"/>
    </row>
    <row r="167" spans="1:7" ht="12.75">
      <c r="A167" s="748"/>
      <c r="B167" s="969" t="s">
        <v>421</v>
      </c>
      <c r="C167" s="970"/>
      <c r="D167" s="664">
        <f t="shared" ref="D167:D175" si="29">SUM(E167:F167)</f>
        <v>12662</v>
      </c>
      <c r="E167" s="648">
        <f>SUM(E168:E175)</f>
        <v>0</v>
      </c>
      <c r="F167" s="649">
        <f>SUM(F168:F175)</f>
        <v>12662</v>
      </c>
      <c r="G167" s="728">
        <f>SUM(G168:G175)</f>
        <v>12662</v>
      </c>
    </row>
    <row r="168" spans="1:7" s="657" customFormat="1">
      <c r="A168" s="726"/>
      <c r="B168" s="651">
        <v>1</v>
      </c>
      <c r="C168" s="651" t="s">
        <v>520</v>
      </c>
      <c r="D168" s="653">
        <f t="shared" si="29"/>
        <v>850</v>
      </c>
      <c r="E168" s="653"/>
      <c r="F168" s="655">
        <v>850</v>
      </c>
      <c r="G168" s="749">
        <v>850</v>
      </c>
    </row>
    <row r="169" spans="1:7" s="657" customFormat="1">
      <c r="A169" s="732"/>
      <c r="B169" s="651">
        <v>2</v>
      </c>
      <c r="C169" s="651" t="s">
        <v>521</v>
      </c>
      <c r="D169" s="653">
        <f t="shared" si="29"/>
        <v>582</v>
      </c>
      <c r="E169" s="653"/>
      <c r="F169" s="655">
        <v>582</v>
      </c>
      <c r="G169" s="749">
        <v>582</v>
      </c>
    </row>
    <row r="170" spans="1:7" s="657" customFormat="1">
      <c r="A170" s="732"/>
      <c r="B170" s="651">
        <v>3</v>
      </c>
      <c r="C170" s="651" t="s">
        <v>522</v>
      </c>
      <c r="D170" s="653">
        <f t="shared" si="29"/>
        <v>700</v>
      </c>
      <c r="E170" s="653"/>
      <c r="F170" s="655">
        <v>700</v>
      </c>
      <c r="G170" s="749">
        <v>700</v>
      </c>
    </row>
    <row r="171" spans="1:7" s="657" customFormat="1">
      <c r="A171" s="732"/>
      <c r="B171" s="651">
        <v>4</v>
      </c>
      <c r="C171" s="651" t="s">
        <v>523</v>
      </c>
      <c r="D171" s="653">
        <f t="shared" si="29"/>
        <v>5160</v>
      </c>
      <c r="E171" s="653"/>
      <c r="F171" s="655">
        <v>5160</v>
      </c>
      <c r="G171" s="749">
        <v>5160</v>
      </c>
    </row>
    <row r="172" spans="1:7" s="657" customFormat="1">
      <c r="A172" s="732"/>
      <c r="B172" s="651">
        <v>5</v>
      </c>
      <c r="C172" s="651" t="s">
        <v>524</v>
      </c>
      <c r="D172" s="653">
        <f t="shared" si="29"/>
        <v>1900</v>
      </c>
      <c r="E172" s="653"/>
      <c r="F172" s="655">
        <v>1900</v>
      </c>
      <c r="G172" s="749">
        <v>1900</v>
      </c>
    </row>
    <row r="173" spans="1:7" s="657" customFormat="1">
      <c r="A173" s="732"/>
      <c r="B173" s="651">
        <v>6</v>
      </c>
      <c r="C173" s="651" t="s">
        <v>525</v>
      </c>
      <c r="D173" s="653">
        <f t="shared" si="29"/>
        <v>1240</v>
      </c>
      <c r="E173" s="653"/>
      <c r="F173" s="655">
        <v>1240</v>
      </c>
      <c r="G173" s="749">
        <v>1240</v>
      </c>
    </row>
    <row r="174" spans="1:7" s="657" customFormat="1">
      <c r="A174" s="732"/>
      <c r="B174" s="651">
        <v>7</v>
      </c>
      <c r="C174" s="651" t="s">
        <v>526</v>
      </c>
      <c r="D174" s="653">
        <f t="shared" si="29"/>
        <v>930</v>
      </c>
      <c r="E174" s="653"/>
      <c r="F174" s="655">
        <v>930</v>
      </c>
      <c r="G174" s="749">
        <v>930</v>
      </c>
    </row>
    <row r="175" spans="1:7" s="657" customFormat="1">
      <c r="A175" s="732"/>
      <c r="B175" s="651">
        <v>8</v>
      </c>
      <c r="C175" s="651" t="s">
        <v>527</v>
      </c>
      <c r="D175" s="653">
        <f t="shared" si="29"/>
        <v>1300</v>
      </c>
      <c r="E175" s="653"/>
      <c r="F175" s="655">
        <v>1300</v>
      </c>
      <c r="G175" s="749">
        <v>1300</v>
      </c>
    </row>
    <row r="176" spans="1:7" s="657" customFormat="1">
      <c r="A176" s="732"/>
      <c r="B176" s="651"/>
      <c r="C176" s="651"/>
      <c r="D176" s="653"/>
      <c r="E176" s="653"/>
      <c r="F176" s="655"/>
      <c r="G176" s="727"/>
    </row>
    <row r="177" spans="1:7" s="657" customFormat="1" ht="12.75">
      <c r="A177" s="721"/>
      <c r="B177" s="969" t="s">
        <v>424</v>
      </c>
      <c r="C177" s="971"/>
      <c r="D177" s="664">
        <f t="shared" ref="D177" si="30">SUM(E177:F177)</f>
        <v>4109</v>
      </c>
      <c r="E177" s="648">
        <f>SUM(E178)</f>
        <v>0</v>
      </c>
      <c r="F177" s="648">
        <f t="shared" ref="F177:G177" si="31">SUM(F178)</f>
        <v>4109</v>
      </c>
      <c r="G177" s="728">
        <f t="shared" si="31"/>
        <v>4109</v>
      </c>
    </row>
    <row r="178" spans="1:7" s="657" customFormat="1">
      <c r="A178" s="732"/>
      <c r="B178" s="668">
        <v>1</v>
      </c>
      <c r="C178" s="661" t="s">
        <v>528</v>
      </c>
      <c r="D178" s="653">
        <v>4109</v>
      </c>
      <c r="E178" s="653"/>
      <c r="F178" s="655">
        <v>4109</v>
      </c>
      <c r="G178" s="727">
        <v>4109</v>
      </c>
    </row>
    <row r="179" spans="1:7" ht="12.75">
      <c r="A179" s="750"/>
      <c r="B179" s="707"/>
      <c r="C179" s="713"/>
      <c r="D179" s="664"/>
      <c r="E179" s="648"/>
      <c r="F179" s="649"/>
      <c r="G179" s="723"/>
    </row>
    <row r="180" spans="1:7" ht="37.5" hidden="1" customHeight="1">
      <c r="A180" s="966" t="s">
        <v>529</v>
      </c>
      <c r="B180" s="967"/>
      <c r="C180" s="968"/>
      <c r="D180" s="646">
        <f>SUM(E180:F180)</f>
        <v>0</v>
      </c>
      <c r="E180" s="646">
        <f>E181+E185+E188</f>
        <v>0</v>
      </c>
      <c r="F180" s="647">
        <f>F181+F185+F188</f>
        <v>0</v>
      </c>
      <c r="G180" s="723"/>
    </row>
    <row r="181" spans="1:7" ht="12.75" hidden="1">
      <c r="A181" s="721"/>
      <c r="B181" s="969" t="s">
        <v>411</v>
      </c>
      <c r="C181" s="970"/>
      <c r="D181" s="664">
        <f t="shared" ref="D181:D183" si="32">SUM(E181:F181)</f>
        <v>0</v>
      </c>
      <c r="E181" s="648">
        <f>SUM(E182:E184)</f>
        <v>0</v>
      </c>
      <c r="F181" s="649">
        <f>SUM(F182:F184)</f>
        <v>0</v>
      </c>
      <c r="G181" s="723"/>
    </row>
    <row r="182" spans="1:7" hidden="1">
      <c r="A182" s="746"/>
      <c r="B182" s="699"/>
      <c r="C182" s="699"/>
      <c r="D182" s="705">
        <f t="shared" si="32"/>
        <v>0</v>
      </c>
      <c r="E182" s="705"/>
      <c r="F182" s="706"/>
      <c r="G182" s="723"/>
    </row>
    <row r="183" spans="1:7" hidden="1">
      <c r="A183" s="748"/>
      <c r="B183" s="677"/>
      <c r="C183" s="677"/>
      <c r="D183" s="653">
        <f t="shared" si="32"/>
        <v>0</v>
      </c>
      <c r="E183" s="686"/>
      <c r="F183" s="687"/>
      <c r="G183" s="723"/>
    </row>
    <row r="184" spans="1:7" ht="12.75" hidden="1">
      <c r="A184" s="748"/>
      <c r="B184" s="969" t="s">
        <v>421</v>
      </c>
      <c r="C184" s="970"/>
      <c r="D184" s="664">
        <f t="shared" ref="D184:D188" si="33">SUM(E184:F184)</f>
        <v>0</v>
      </c>
      <c r="E184" s="648">
        <f>SUM(E185:E186)</f>
        <v>0</v>
      </c>
      <c r="F184" s="649">
        <f>SUM(F185:F186)</f>
        <v>0</v>
      </c>
      <c r="G184" s="723"/>
    </row>
    <row r="185" spans="1:7" ht="12.75" hidden="1">
      <c r="A185" s="748"/>
      <c r="B185" s="969" t="s">
        <v>421</v>
      </c>
      <c r="C185" s="970"/>
      <c r="D185" s="664">
        <f t="shared" si="33"/>
        <v>0</v>
      </c>
      <c r="E185" s="648">
        <f>SUM(E186:E187)</f>
        <v>0</v>
      </c>
      <c r="F185" s="649">
        <f>SUM(F186:F187)</f>
        <v>0</v>
      </c>
      <c r="G185" s="723"/>
    </row>
    <row r="186" spans="1:7" hidden="1">
      <c r="A186" s="746"/>
      <c r="B186" s="699"/>
      <c r="C186" s="699"/>
      <c r="D186" s="705">
        <f t="shared" si="33"/>
        <v>0</v>
      </c>
      <c r="E186" s="705"/>
      <c r="F186" s="706">
        <v>0</v>
      </c>
      <c r="G186" s="723"/>
    </row>
    <row r="187" spans="1:7" hidden="1">
      <c r="A187" s="748"/>
      <c r="B187" s="677"/>
      <c r="C187" s="708"/>
      <c r="D187" s="653">
        <f t="shared" si="33"/>
        <v>0</v>
      </c>
      <c r="E187" s="686"/>
      <c r="F187" s="687">
        <v>0</v>
      </c>
      <c r="G187" s="723"/>
    </row>
    <row r="188" spans="1:7" ht="18.75" hidden="1" customHeight="1">
      <c r="A188" s="721"/>
      <c r="B188" s="969" t="s">
        <v>424</v>
      </c>
      <c r="C188" s="971"/>
      <c r="D188" s="664">
        <f t="shared" si="33"/>
        <v>0</v>
      </c>
      <c r="E188" s="648"/>
      <c r="F188" s="649"/>
      <c r="G188" s="723"/>
    </row>
    <row r="189" spans="1:7" ht="24.75" customHeight="1">
      <c r="A189" s="966" t="s">
        <v>530</v>
      </c>
      <c r="B189" s="967"/>
      <c r="C189" s="968"/>
      <c r="D189" s="646">
        <f>SUM(E189:F189)</f>
        <v>5400</v>
      </c>
      <c r="E189" s="646">
        <f>E191</f>
        <v>5400</v>
      </c>
      <c r="F189" s="647">
        <f>F191</f>
        <v>0</v>
      </c>
      <c r="G189" s="720">
        <f t="shared" ref="G189" si="34">G191</f>
        <v>5400</v>
      </c>
    </row>
    <row r="190" spans="1:7">
      <c r="A190" s="748"/>
      <c r="B190" s="677"/>
      <c r="C190" s="677"/>
      <c r="D190" s="653"/>
      <c r="E190" s="686"/>
      <c r="F190" s="687"/>
      <c r="G190" s="723"/>
    </row>
    <row r="191" spans="1:7" ht="12.75">
      <c r="A191" s="748"/>
      <c r="B191" s="969" t="s">
        <v>517</v>
      </c>
      <c r="C191" s="970"/>
      <c r="D191" s="664">
        <f t="shared" ref="D191:D192" si="35">SUM(E191:F191)</f>
        <v>5400</v>
      </c>
      <c r="E191" s="648">
        <f>SUM(E192:E192)</f>
        <v>5400</v>
      </c>
      <c r="F191" s="649">
        <f>SUM(F192:F192)</f>
        <v>0</v>
      </c>
      <c r="G191" s="728">
        <f t="shared" ref="G191" si="36">SUM(G192:G192)</f>
        <v>5400</v>
      </c>
    </row>
    <row r="192" spans="1:7" ht="24">
      <c r="A192" s="726">
        <v>2739</v>
      </c>
      <c r="B192" s="651">
        <v>1</v>
      </c>
      <c r="C192" s="651" t="s">
        <v>531</v>
      </c>
      <c r="D192" s="653">
        <f t="shared" si="35"/>
        <v>5400</v>
      </c>
      <c r="E192" s="653">
        <v>5400</v>
      </c>
      <c r="F192" s="655"/>
      <c r="G192" s="723">
        <v>5400</v>
      </c>
    </row>
    <row r="193" spans="1:7" ht="12.75">
      <c r="A193" s="750"/>
      <c r="B193" s="707"/>
      <c r="C193" s="713"/>
      <c r="D193" s="664"/>
      <c r="E193" s="648"/>
      <c r="F193" s="649"/>
      <c r="G193" s="723"/>
    </row>
    <row r="194" spans="1:7">
      <c r="A194" s="966" t="s">
        <v>532</v>
      </c>
      <c r="B194" s="967"/>
      <c r="C194" s="968"/>
      <c r="D194" s="646">
        <f>SUM(E194:F194)</f>
        <v>18600</v>
      </c>
      <c r="E194" s="646">
        <f>E196</f>
        <v>0</v>
      </c>
      <c r="F194" s="647">
        <f>F196</f>
        <v>18600</v>
      </c>
      <c r="G194" s="720">
        <f t="shared" ref="G194" si="37">G196</f>
        <v>0</v>
      </c>
    </row>
    <row r="195" spans="1:7" ht="12.75">
      <c r="A195" s="751"/>
      <c r="B195" s="681"/>
      <c r="C195" s="710"/>
      <c r="D195" s="701"/>
      <c r="E195" s="701"/>
      <c r="F195" s="702"/>
      <c r="G195" s="723"/>
    </row>
    <row r="196" spans="1:7" ht="12.75">
      <c r="A196" s="748"/>
      <c r="B196" s="957" t="s">
        <v>533</v>
      </c>
      <c r="C196" s="958"/>
      <c r="D196" s="678">
        <v>18600</v>
      </c>
      <c r="E196" s="641"/>
      <c r="F196" s="642">
        <v>18600</v>
      </c>
      <c r="G196" s="752"/>
    </row>
    <row r="197" spans="1:7" ht="12.75">
      <c r="A197" s="748"/>
      <c r="B197" s="969" t="s">
        <v>517</v>
      </c>
      <c r="C197" s="970"/>
      <c r="D197" s="664">
        <f t="shared" ref="D197:D198" si="38">SUM(E197:F197)</f>
        <v>18600</v>
      </c>
      <c r="E197" s="648">
        <f>SUM(E198:E198)</f>
        <v>0</v>
      </c>
      <c r="F197" s="649">
        <f>SUM(F198:F198)</f>
        <v>18600</v>
      </c>
      <c r="G197" s="723"/>
    </row>
    <row r="198" spans="1:7">
      <c r="A198" s="726">
        <v>2832</v>
      </c>
      <c r="B198" s="651">
        <v>1</v>
      </c>
      <c r="C198" s="651" t="s">
        <v>534</v>
      </c>
      <c r="D198" s="653">
        <f t="shared" si="38"/>
        <v>18600</v>
      </c>
      <c r="E198" s="653"/>
      <c r="F198" s="655">
        <v>18600</v>
      </c>
      <c r="G198" s="723"/>
    </row>
    <row r="199" spans="1:7">
      <c r="A199" s="726"/>
      <c r="B199" s="651"/>
      <c r="C199" s="651"/>
      <c r="D199" s="653"/>
      <c r="E199" s="653"/>
      <c r="F199" s="655"/>
      <c r="G199" s="723"/>
    </row>
    <row r="200" spans="1:7" ht="24" customHeight="1">
      <c r="A200" s="966" t="s">
        <v>535</v>
      </c>
      <c r="B200" s="967"/>
      <c r="C200" s="968"/>
      <c r="D200" s="646">
        <f>SUM(E200:F200)</f>
        <v>28900</v>
      </c>
      <c r="E200" s="647">
        <f>E201</f>
        <v>5500</v>
      </c>
      <c r="F200" s="647">
        <f>F201</f>
        <v>23400</v>
      </c>
      <c r="G200" s="720">
        <f t="shared" ref="G200" si="39">G201</f>
        <v>28900</v>
      </c>
    </row>
    <row r="201" spans="1:7" ht="12.75">
      <c r="A201" s="726"/>
      <c r="B201" s="957" t="s">
        <v>533</v>
      </c>
      <c r="C201" s="958"/>
      <c r="D201" s="678">
        <f>SUM(E201:F201)</f>
        <v>28900</v>
      </c>
      <c r="E201" s="678">
        <f>SUM(E202:E209)</f>
        <v>5500</v>
      </c>
      <c r="F201" s="678">
        <f t="shared" ref="F201:G201" si="40">SUM(F202:F209)</f>
        <v>23400</v>
      </c>
      <c r="G201" s="753">
        <f t="shared" si="40"/>
        <v>28900</v>
      </c>
    </row>
    <row r="202" spans="1:7" ht="12.75">
      <c r="A202" s="726"/>
      <c r="B202" s="709"/>
      <c r="C202" s="682" t="s">
        <v>536</v>
      </c>
      <c r="D202" s="653">
        <v>1000</v>
      </c>
      <c r="E202" s="653">
        <v>1000</v>
      </c>
      <c r="F202" s="655"/>
      <c r="G202" s="749">
        <v>1000</v>
      </c>
    </row>
    <row r="203" spans="1:7" ht="12.75">
      <c r="A203" s="726">
        <v>5219</v>
      </c>
      <c r="B203" s="709"/>
      <c r="C203" s="682" t="s">
        <v>537</v>
      </c>
      <c r="D203" s="653">
        <v>2000</v>
      </c>
      <c r="E203" s="653">
        <v>2000</v>
      </c>
      <c r="F203" s="655"/>
      <c r="G203" s="749">
        <v>2000</v>
      </c>
    </row>
    <row r="204" spans="1:7" ht="12.75">
      <c r="A204" s="726"/>
      <c r="B204" s="709"/>
      <c r="C204" s="650" t="s">
        <v>507</v>
      </c>
      <c r="D204" s="653">
        <f t="shared" ref="D204" si="41">SUM(E204:F204)</f>
        <v>2500</v>
      </c>
      <c r="E204" s="653">
        <v>2500</v>
      </c>
      <c r="F204" s="655"/>
      <c r="G204" s="723">
        <v>2500</v>
      </c>
    </row>
    <row r="205" spans="1:7">
      <c r="A205" s="733"/>
      <c r="B205" s="650">
        <v>1</v>
      </c>
      <c r="C205" s="650" t="s">
        <v>538</v>
      </c>
      <c r="D205" s="650">
        <v>4223</v>
      </c>
      <c r="E205" s="650"/>
      <c r="F205" s="696">
        <v>4223</v>
      </c>
      <c r="G205" s="723">
        <v>4223</v>
      </c>
    </row>
    <row r="206" spans="1:7">
      <c r="A206" s="733"/>
      <c r="B206" s="650">
        <v>2</v>
      </c>
      <c r="C206" s="650" t="s">
        <v>539</v>
      </c>
      <c r="D206" s="650">
        <v>4223</v>
      </c>
      <c r="E206" s="650"/>
      <c r="F206" s="696">
        <v>4223</v>
      </c>
      <c r="G206" s="723">
        <v>4223</v>
      </c>
    </row>
    <row r="207" spans="1:7">
      <c r="A207" s="733"/>
      <c r="B207" s="650">
        <v>3</v>
      </c>
      <c r="C207" s="650" t="s">
        <v>540</v>
      </c>
      <c r="D207" s="650">
        <v>4976</v>
      </c>
      <c r="E207" s="650"/>
      <c r="F207" s="650">
        <v>4976</v>
      </c>
      <c r="G207" s="723">
        <v>4976</v>
      </c>
    </row>
    <row r="208" spans="1:7">
      <c r="A208" s="733"/>
      <c r="B208" s="650">
        <v>4</v>
      </c>
      <c r="C208" s="650" t="s">
        <v>541</v>
      </c>
      <c r="D208" s="650">
        <v>4989</v>
      </c>
      <c r="E208" s="650"/>
      <c r="F208" s="650">
        <v>4989</v>
      </c>
      <c r="G208" s="723">
        <v>4989</v>
      </c>
    </row>
    <row r="209" spans="1:7" ht="12.75" thickBot="1">
      <c r="A209" s="754"/>
      <c r="B209" s="755">
        <v>5</v>
      </c>
      <c r="C209" s="755" t="s">
        <v>542</v>
      </c>
      <c r="D209" s="755">
        <v>4989</v>
      </c>
      <c r="E209" s="755"/>
      <c r="F209" s="755">
        <v>4989</v>
      </c>
      <c r="G209" s="756">
        <v>4989</v>
      </c>
    </row>
    <row r="210" spans="1:7">
      <c r="A210" s="725"/>
      <c r="B210" s="725"/>
      <c r="C210" s="725"/>
      <c r="D210" s="725"/>
      <c r="E210" s="725"/>
      <c r="F210" s="725"/>
      <c r="G210" s="725"/>
    </row>
    <row r="211" spans="1:7">
      <c r="A211" s="725"/>
      <c r="B211" s="725"/>
      <c r="C211" s="725"/>
      <c r="D211" s="725"/>
      <c r="E211" s="725"/>
      <c r="F211" s="725"/>
      <c r="G211" s="725"/>
    </row>
    <row r="212" spans="1:7">
      <c r="C212" s="637" t="s">
        <v>89</v>
      </c>
    </row>
    <row r="213" spans="1:7">
      <c r="C213" s="637" t="s">
        <v>90</v>
      </c>
    </row>
  </sheetData>
  <mergeCells count="43">
    <mergeCell ref="B201:C201"/>
    <mergeCell ref="A189:C189"/>
    <mergeCell ref="B191:C191"/>
    <mergeCell ref="A194:C194"/>
    <mergeCell ref="B196:C196"/>
    <mergeCell ref="B197:C197"/>
    <mergeCell ref="A200:C200"/>
    <mergeCell ref="B188:C188"/>
    <mergeCell ref="B152:C152"/>
    <mergeCell ref="B155:C155"/>
    <mergeCell ref="B159:C159"/>
    <mergeCell ref="A162:C162"/>
    <mergeCell ref="B163:C163"/>
    <mergeCell ref="B167:C167"/>
    <mergeCell ref="B177:C177"/>
    <mergeCell ref="A180:C180"/>
    <mergeCell ref="B181:C181"/>
    <mergeCell ref="B184:C184"/>
    <mergeCell ref="B185:C185"/>
    <mergeCell ref="A151:C151"/>
    <mergeCell ref="B81:C81"/>
    <mergeCell ref="B87:C87"/>
    <mergeCell ref="A90:C90"/>
    <mergeCell ref="B91:C91"/>
    <mergeCell ref="B112:C112"/>
    <mergeCell ref="A126:C126"/>
    <mergeCell ref="B127:C127"/>
    <mergeCell ref="B132:C132"/>
    <mergeCell ref="A143:C143"/>
    <mergeCell ref="B144:C144"/>
    <mergeCell ref="B147:C147"/>
    <mergeCell ref="B73:C73"/>
    <mergeCell ref="F1:G1"/>
    <mergeCell ref="A4:A5"/>
    <mergeCell ref="B4:C5"/>
    <mergeCell ref="A6:C6"/>
    <mergeCell ref="B7:C7"/>
    <mergeCell ref="B24:C24"/>
    <mergeCell ref="B32:C32"/>
    <mergeCell ref="A37:C37"/>
    <mergeCell ref="B38:C38"/>
    <mergeCell ref="A56:C56"/>
    <mergeCell ref="B57:C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приходи</vt:lpstr>
      <vt:lpstr>разходи</vt:lpstr>
      <vt:lpstr>РАЗПОРЕДИТЕЛИ</vt:lpstr>
      <vt:lpstr>СЕС</vt:lpstr>
      <vt:lpstr>ИП</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Stefka Kucarova</dc:creator>
  <cp:lastModifiedBy>Stefka Kucarova</cp:lastModifiedBy>
  <cp:lastPrinted>2017-05-10T12:55:50Z</cp:lastPrinted>
  <dcterms:created xsi:type="dcterms:W3CDTF">2015-06-17T13:12:29Z</dcterms:created>
  <dcterms:modified xsi:type="dcterms:W3CDTF">2017-05-12T12:50:34Z</dcterms:modified>
</cp:coreProperties>
</file>